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poleemploi-my.sharepoint.com/personal/emeline_boulanger_francetravail_fr/Documents/Bureau/2503-DRIDF-002/LOT 9 - VRD ESPACES VERTS/"/>
    </mc:Choice>
  </mc:AlternateContent>
  <xr:revisionPtr revIDLastSave="11" documentId="8_{782B6547-F878-485B-8D65-2D195AA9D480}" xr6:coauthVersionLast="47" xr6:coauthVersionMax="47" xr10:uidLastSave="{A84BC8DB-CCEA-4B91-A777-FAB1FEDE6519}"/>
  <bookViews>
    <workbookView xWindow="-108" yWindow="-108" windowWidth="23256" windowHeight="12576" xr2:uid="{DE1B82A3-B36D-409E-981A-A5DAAE639FB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0" i="1" l="1"/>
  <c r="G139" i="1"/>
  <c r="E134" i="1"/>
  <c r="G134" i="1" s="1"/>
  <c r="E133" i="1"/>
  <c r="G133" i="1" s="1"/>
  <c r="G132" i="1"/>
  <c r="G130" i="1"/>
  <c r="G128" i="1"/>
  <c r="G127" i="1"/>
  <c r="G126" i="1"/>
  <c r="G124" i="1"/>
  <c r="E123" i="1"/>
  <c r="G123" i="1" s="1"/>
  <c r="G117" i="1"/>
  <c r="G116" i="1"/>
  <c r="G107" i="1"/>
  <c r="G106" i="1"/>
  <c r="G105" i="1"/>
  <c r="G102" i="1"/>
  <c r="G101" i="1"/>
  <c r="E98" i="1"/>
  <c r="G98" i="1" s="1"/>
  <c r="E97" i="1"/>
  <c r="G97" i="1" s="1"/>
  <c r="G96" i="1"/>
  <c r="E93" i="1"/>
  <c r="G93" i="1" s="1"/>
  <c r="E92" i="1"/>
  <c r="G92" i="1" s="1"/>
  <c r="E91" i="1"/>
  <c r="G91" i="1" s="1"/>
  <c r="G90" i="1"/>
  <c r="E87" i="1"/>
  <c r="G87" i="1" s="1"/>
  <c r="E86" i="1"/>
  <c r="G86" i="1" s="1"/>
  <c r="E85" i="1"/>
  <c r="G85" i="1" s="1"/>
  <c r="E84" i="1"/>
  <c r="G84" i="1" s="1"/>
  <c r="G83" i="1"/>
  <c r="G82" i="1"/>
  <c r="G76" i="1"/>
  <c r="G75" i="1"/>
  <c r="G73" i="1"/>
  <c r="G72" i="1"/>
  <c r="G67" i="1"/>
  <c r="G66" i="1"/>
  <c r="G65" i="1"/>
  <c r="G60" i="1"/>
  <c r="G59" i="1"/>
  <c r="G57" i="1"/>
  <c r="G56" i="1"/>
  <c r="E54" i="1"/>
  <c r="G54" i="1" s="1"/>
  <c r="G53" i="1"/>
  <c r="G52" i="1"/>
  <c r="E51" i="1"/>
  <c r="G51" i="1" s="1"/>
  <c r="G46" i="1"/>
  <c r="G45" i="1"/>
  <c r="G44" i="1"/>
  <c r="G42" i="1"/>
  <c r="G41" i="1"/>
  <c r="G40" i="1"/>
  <c r="G39" i="1"/>
  <c r="G38" i="1"/>
  <c r="G37" i="1"/>
  <c r="G36" i="1"/>
  <c r="E34" i="1"/>
  <c r="E32" i="1" s="1"/>
  <c r="G32" i="1" s="1"/>
  <c r="G33" i="1"/>
  <c r="B31" i="1"/>
  <c r="C29" i="1"/>
  <c r="G28" i="1"/>
  <c r="G25" i="1"/>
  <c r="G24" i="1"/>
  <c r="E23" i="1"/>
  <c r="G23" i="1" s="1"/>
  <c r="G22" i="1"/>
  <c r="E21" i="1"/>
  <c r="G21" i="1" s="1"/>
  <c r="G18" i="1"/>
  <c r="G15" i="1"/>
  <c r="G14" i="1"/>
  <c r="G13" i="1"/>
  <c r="G11" i="1"/>
  <c r="G10" i="1"/>
  <c r="G9" i="1"/>
  <c r="G8" i="1"/>
  <c r="B8" i="1"/>
  <c r="B9" i="1" s="1"/>
  <c r="B10" i="1" s="1"/>
  <c r="B11" i="1" s="1"/>
  <c r="B13" i="1" s="1"/>
  <c r="E55" i="1" l="1"/>
  <c r="G55" i="1" s="1"/>
  <c r="E122" i="1"/>
  <c r="G122" i="1" s="1"/>
  <c r="B32" i="1"/>
  <c r="B33" i="1" s="1"/>
  <c r="B34" i="1" s="1"/>
  <c r="B36" i="1" s="1"/>
  <c r="B37" i="1" s="1"/>
  <c r="B38" i="1" s="1"/>
  <c r="C61" i="1" s="1"/>
  <c r="F77" i="1"/>
  <c r="F108" i="1"/>
  <c r="F141" i="1"/>
  <c r="B49" i="1"/>
  <c r="B63" i="1" s="1"/>
  <c r="B79" i="1" s="1"/>
  <c r="F118" i="1"/>
  <c r="F29" i="1"/>
  <c r="F135" i="1"/>
  <c r="B14" i="1"/>
  <c r="B15" i="1"/>
  <c r="B18" i="1" s="1"/>
  <c r="B21" i="1" s="1"/>
  <c r="B22" i="1" s="1"/>
  <c r="B23" i="1" s="1"/>
  <c r="B24" i="1" s="1"/>
  <c r="B25" i="1" s="1"/>
  <c r="B28" i="1" s="1"/>
  <c r="F61" i="1"/>
  <c r="G34" i="1"/>
  <c r="F47" i="1" s="1"/>
  <c r="C47" i="1"/>
  <c r="G143" i="1" l="1"/>
  <c r="B65" i="1"/>
  <c r="B66" i="1" s="1"/>
  <c r="B67" i="1" s="1"/>
  <c r="B69" i="1" s="1"/>
  <c r="B70" i="1" s="1"/>
  <c r="B73" i="1" s="1"/>
  <c r="B75" i="1" s="1"/>
  <c r="B76" i="1" s="1"/>
  <c r="B39" i="1"/>
  <c r="B40" i="1" s="1"/>
  <c r="B41" i="1" s="1"/>
  <c r="B42" i="1" s="1"/>
  <c r="B44" i="1" s="1"/>
  <c r="B45" i="1" s="1"/>
  <c r="B46" i="1" s="1"/>
  <c r="B51" i="1"/>
  <c r="B52" i="1" s="1"/>
  <c r="B53" i="1" s="1"/>
  <c r="B54" i="1" s="1"/>
  <c r="B55" i="1" s="1"/>
  <c r="B56" i="1" s="1"/>
  <c r="B57" i="1" s="1"/>
  <c r="B59" i="1" s="1"/>
  <c r="B60" i="1" s="1"/>
  <c r="B114" i="1"/>
  <c r="B82" i="1"/>
  <c r="B83" i="1" s="1"/>
  <c r="B84" i="1" s="1"/>
  <c r="B85" i="1" s="1"/>
  <c r="B86" i="1" s="1"/>
  <c r="B87" i="1" s="1"/>
  <c r="B90" i="1" s="1"/>
  <c r="B91" i="1" s="1"/>
  <c r="B92" i="1" s="1"/>
  <c r="B93" i="1" s="1"/>
  <c r="B96" i="1" s="1"/>
  <c r="B97" i="1" s="1"/>
  <c r="B98" i="1" s="1"/>
  <c r="B101" i="1" s="1"/>
  <c r="B102" i="1" s="1"/>
  <c r="B105" i="1" s="1"/>
  <c r="B106" i="1" s="1"/>
  <c r="B107" i="1" s="1"/>
  <c r="C108" i="1"/>
  <c r="C77" i="1" l="1"/>
  <c r="G144" i="1"/>
  <c r="G145" i="1" s="1"/>
  <c r="G147" i="1" s="1"/>
  <c r="B120" i="1"/>
  <c r="C118" i="1"/>
  <c r="B116" i="1"/>
  <c r="B117" i="1" s="1"/>
  <c r="C135" i="1" l="1"/>
  <c r="B122" i="1"/>
  <c r="B123" i="1" s="1"/>
  <c r="B124" i="1" s="1"/>
  <c r="B126" i="1" s="1"/>
  <c r="B127" i="1" s="1"/>
  <c r="B128" i="1" s="1"/>
  <c r="B130" i="1" s="1"/>
  <c r="B132" i="1" s="1"/>
  <c r="B133" i="1" s="1"/>
  <c r="B134" i="1" s="1"/>
  <c r="B137" i="1"/>
  <c r="C141" i="1" l="1"/>
  <c r="B139" i="1"/>
  <c r="B140" i="1" s="1"/>
</calcChain>
</file>

<file path=xl/sharedStrings.xml><?xml version="1.0" encoding="utf-8"?>
<sst xmlns="http://schemas.openxmlformats.org/spreadsheetml/2006/main" count="200" uniqueCount="119">
  <si>
    <t>Désignation</t>
  </si>
  <si>
    <t>u</t>
  </si>
  <si>
    <t>PU</t>
  </si>
  <si>
    <t>PT HT</t>
  </si>
  <si>
    <t>TRAVAUX PRÉPARATOIRES et DEMOLITIONS</t>
  </si>
  <si>
    <t>Installations de chantier et essais</t>
  </si>
  <si>
    <t>Installation de chantier</t>
  </si>
  <si>
    <t>ft</t>
  </si>
  <si>
    <t>Essais de portance à la plaque</t>
  </si>
  <si>
    <t>Etude de perméabilité du sol</t>
  </si>
  <si>
    <t>Frais d'implantation</t>
  </si>
  <si>
    <t>Mobilier</t>
  </si>
  <si>
    <t>Dépose des lampadaire y compris massif d'ancrage y compris évacuations</t>
  </si>
  <si>
    <t>Dépose de mobilier – barrière amovible véhicules</t>
  </si>
  <si>
    <t>Regard d'assainissement non conservé</t>
  </si>
  <si>
    <t>Démolitions de bouche avaloir ou grille avaloir</t>
  </si>
  <si>
    <t>Dépose et démolitions de revêtements et bordures y compris évacuations</t>
  </si>
  <si>
    <t>Enrobé y compris structure (décaissement sur 50 cm)</t>
  </si>
  <si>
    <t>m3</t>
  </si>
  <si>
    <t>Dépose soignée du revêtement puis repose après passage du réseaux</t>
  </si>
  <si>
    <t>m²</t>
  </si>
  <si>
    <t>Décapage de terre végétale et mise en stock pour renappage</t>
  </si>
  <si>
    <t>ml</t>
  </si>
  <si>
    <t>Frais d'études</t>
  </si>
  <si>
    <t>plans d'exécution et de recollement</t>
  </si>
  <si>
    <t>RESEAUX DES EAUX PLUVIALES</t>
  </si>
  <si>
    <t>Ouverture et fermeture des tranchées mécaniques – Réseau EP</t>
  </si>
  <si>
    <t>Fourniture et pose de canalisation PVC -  diamètre 300</t>
  </si>
  <si>
    <t>Fourniture et pose de canalisation PVC -  diamètre 150</t>
  </si>
  <si>
    <t>Émergences</t>
  </si>
  <si>
    <t>Regard B.A. f 1 000mm</t>
  </si>
  <si>
    <t>Fourniture et pose d'un débourbeur séparateur à hydrocarbures – type Kalio HDO de chez St Dizier</t>
  </si>
  <si>
    <t>Fourniture et pose d'un puisard diamètre 1000 – profondeur 4,00 m</t>
  </si>
  <si>
    <t>Création de la noue de stockage et d’infiltration des EP</t>
  </si>
  <si>
    <t>Terrassement en déblais pour création de la noue de stockage</t>
  </si>
  <si>
    <t>Évacuations des terres excédentaires</t>
  </si>
  <si>
    <t>Fourniture et pose d'un regard avec trop plein + raccordement au regard existant</t>
  </si>
  <si>
    <t>RESEAUX ECLAIRAGE</t>
  </si>
  <si>
    <t>Ce poste consiste à la réalisation du génie civil pour l'alimentation du moteur du portail et des bornes de recharges VE. La fourniture et pose du câblage, du moteur du portail et des bornes recharges VE sont à la la charge des lots concernés.</t>
  </si>
  <si>
    <t xml:space="preserve">Ouverture et fermeture des tranchées mécaniques </t>
  </si>
  <si>
    <t xml:space="preserve">Fourniture et pose de fourreau TPC diamètre 90 </t>
  </si>
  <si>
    <t>Fourniture et pose de fourreau d'une chambre de tirage type L1T</t>
  </si>
  <si>
    <t>Câble U1000RO2V</t>
  </si>
  <si>
    <t>Tresse de cuivre nu</t>
  </si>
  <si>
    <t>Massif d'ancrage des mâts</t>
  </si>
  <si>
    <t xml:space="preserve">Mât d'éclairage ht  3,50 m et projecteur LED 39,5W </t>
  </si>
  <si>
    <t>Essais et mise en route</t>
  </si>
  <si>
    <t>Raccordement sur réseau existant</t>
  </si>
  <si>
    <t>Essais, réglages et mise en route</t>
  </si>
  <si>
    <t>RESEAUX ELECTRICITE</t>
  </si>
  <si>
    <t>Ce poste consiste à la réalisation du génie civil pour l'alimentation du moteur du portail et des bornes de recharges VE, La fourniture et la pose du câblage et  des bornes recharges VE.  Le moteur du portail et la mise en place de fourreau ou autre chemin de câble à l'intérieur du bâtiment sont à la la charge des lots concernés. La prestation comprend le câblage depuis le tableau électrique</t>
  </si>
  <si>
    <t>Motorisation portail</t>
  </si>
  <si>
    <t>LOT ELEC</t>
  </si>
  <si>
    <t>Moteur portail</t>
  </si>
  <si>
    <t>LOT SERRURERIE</t>
  </si>
  <si>
    <t xml:space="preserve">Borne de recharge VE </t>
  </si>
  <si>
    <t>Fourniture et pose de point d'alimentation à partir du compteur
électrique existant des alimentations pour 3 bornes (tableau électrique dans local technique du bâtiment)</t>
  </si>
  <si>
    <t>Raccordement sur tableau  existant et fourniture et pose de matériel adapté aux bornes de recharge 22kW triphasée</t>
  </si>
  <si>
    <t>BORDURES, CIRCULATIONS ET REVETEMENTS</t>
  </si>
  <si>
    <t>Enrobé drainant de voirie</t>
  </si>
  <si>
    <t>Drain routier diamètre 160</t>
  </si>
  <si>
    <t xml:space="preserve">Fourniture et mise en œuvre d'un gravillon concassé 25/50 sur 35 cm </t>
  </si>
  <si>
    <t>Feutre géotextile</t>
  </si>
  <si>
    <t xml:space="preserve">GNT drainante 0/31,5 sur 15 cm </t>
  </si>
  <si>
    <t xml:space="preserve">Grave bitume poreuse sur 10 cm </t>
  </si>
  <si>
    <t>Zone de stationnement en gazon renforcé</t>
  </si>
  <si>
    <t xml:space="preserve">Fourniture et mise en œuvre d'un gravillon concassé 20/40 sur 20 cm </t>
  </si>
  <si>
    <t xml:space="preserve">Fourniture et mise en œuvre d'un mélange terre pierre sur 20 cm </t>
  </si>
  <si>
    <t xml:space="preserve">Fourniture et mise en œuvre d'un lit de pose en terre enrichie sur 5 cm </t>
  </si>
  <si>
    <t>Cheminement en gravillons</t>
  </si>
  <si>
    <t xml:space="preserve">Fourniture et mise en œuvre d'un gravillon concassé 20/40 sur 10 cm </t>
  </si>
  <si>
    <t xml:space="preserve">Gravillons type mignonette sur 5 cm </t>
  </si>
  <si>
    <t>Reprise du revêtement de l'allée piétonne</t>
  </si>
  <si>
    <t xml:space="preserve">Béton bitumineux drainant sur 4 cm </t>
  </si>
  <si>
    <t>Bordure béton</t>
  </si>
  <si>
    <t>Bordure T2</t>
  </si>
  <si>
    <t>Bordure P1</t>
  </si>
  <si>
    <t>Bordure CR 1 – arasée</t>
  </si>
  <si>
    <t>SIGNALETIQUE</t>
  </si>
  <si>
    <t>Marquage au sol – zone de stationnement</t>
  </si>
  <si>
    <t>Clous de voirie pour délimitation des zones de stationnement à sceller – inox diamètre 150 mm</t>
  </si>
  <si>
    <t>Panneau de signalisation (panneau place PMR)</t>
  </si>
  <si>
    <t>PLANTATION</t>
  </si>
  <si>
    <t>Plantations d'arbres</t>
  </si>
  <si>
    <t>Terrassement pour création de fosse de plantation d'arbre d'alignement</t>
  </si>
  <si>
    <t>m³</t>
  </si>
  <si>
    <t>Fourniture et mise en œuvre de terre végétale  pour fosse d'arbre d'alignement</t>
  </si>
  <si>
    <t>Tuteurage bipode</t>
  </si>
  <si>
    <t>Fourniture et plantation d'arbres 18/20</t>
  </si>
  <si>
    <t>Acer platanoides Columnare 18/20 – 3x TR</t>
  </si>
  <si>
    <t>Quercus robur fastigiata Koster 18/20 – 3x TR</t>
  </si>
  <si>
    <t>Sophora japonica 18/20 3x TR</t>
  </si>
  <si>
    <t>Apport de terre végétale</t>
  </si>
  <si>
    <t>Renappage des terres végétales stockées sur site</t>
  </si>
  <si>
    <t>Engazonnement</t>
  </si>
  <si>
    <t>Décompactage du sol</t>
  </si>
  <si>
    <t>Nivellement du sol</t>
  </si>
  <si>
    <t>Engazonnement semis</t>
  </si>
  <si>
    <t>TOITURE VEGETALISEE</t>
  </si>
  <si>
    <t>Toiture végétale extensive</t>
  </si>
  <si>
    <t>Feutre anticontaminant</t>
  </si>
  <si>
    <t>Fourniture et mise en œuvre de plaque de sedum précultivée de Système ECOVEGETAL ECOSEDUM PACK LIGHT –  extensif simple de chez ECOVEGETAL ou équivalent y compris manutention et moyen de levage</t>
  </si>
  <si>
    <t>MONTANT HT</t>
  </si>
  <si>
    <t>TVA 20%</t>
  </si>
  <si>
    <t>MONTANT TTC</t>
  </si>
  <si>
    <t>Ratio au m²</t>
  </si>
  <si>
    <t>Qu</t>
  </si>
  <si>
    <t xml:space="preserve">RENOVATION ET EXTENSION DE L'AGENCE FRANCE-TRAVAIL-TAVERNY </t>
  </si>
  <si>
    <t>Réglage du fond de forme compactée, pente 1 à 2 %</t>
  </si>
  <si>
    <t>Fourniture et mise en œuvre de dalles alvéolaires ép 5 cm, remplie de terre végétale amendée</t>
  </si>
  <si>
    <t>Dépose et repose du mobilier – accroche vélos y compris support béton</t>
  </si>
  <si>
    <t>Evacuation des terres excédentaires</t>
  </si>
  <si>
    <t>Démolitions de bordures et caniveaux en béton y compris évacuations</t>
  </si>
  <si>
    <t>Raccordements sur regard existant</t>
  </si>
  <si>
    <t>Fourniture et pose de boîtes de branchement EP (descente de gouttière du nouveau bâtiment)</t>
  </si>
  <si>
    <t>Têtes de buse ou têtes de pont pour canalisation diamètre 150</t>
  </si>
  <si>
    <t>Grilles plates à cadre Dim 500x500 y compris regard béton</t>
  </si>
  <si>
    <t>Fourniture et pose de 3 bornes électriques sur pied VE triphasée Borne de recharge VE type Green'up Premium avec protection 22kWMode 3 plastique de chez Legrand</t>
  </si>
  <si>
    <t xml:space="preserve">LOT N°09 VRD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</si>
</sst>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0.00\ [$€-40C];[Red]\-#,##0.00\ [$€-40C]"/>
    <numFmt numFmtId="165" formatCode="0\.00\-"/>
    <numFmt numFmtId="166" formatCode="&quot;Sous total poste &quot;0\.00&quot;-  :  ………………………&quot;"/>
    <numFmt numFmtId="167" formatCode="_-* #,##0.00&quot; €&quot;_-;\-* #,##0.00&quot; €&quot;_-;_-* \-??&quot; €&quot;_-;_-@_-"/>
    <numFmt numFmtId="168" formatCode="&quot;Sous Total lot &quot;0\.000&quot;-......................................&quot;"/>
    <numFmt numFmtId="169" formatCode="\ #,##0.00\ [$€-40C]\ ;\-#,##0.00\ [$€-40C]\ ;&quot; -&quot;#\ [$€-40C]\ ;@\ "/>
  </numFmts>
  <fonts count="16" x14ac:knownFonts="1">
    <font>
      <sz val="11"/>
      <color theme="1"/>
      <name val="Calibri"/>
      <family val="2"/>
      <scheme val="minor"/>
    </font>
    <font>
      <sz val="11"/>
      <color theme="1"/>
      <name val="Calibri"/>
      <family val="2"/>
      <scheme val="minor"/>
    </font>
    <font>
      <sz val="11"/>
      <color indexed="8"/>
      <name val="Calibri"/>
      <family val="2"/>
      <charset val="1"/>
    </font>
    <font>
      <sz val="10"/>
      <name val="Arial"/>
      <family val="2"/>
    </font>
    <font>
      <sz val="10"/>
      <color indexed="8"/>
      <name val="Arial"/>
      <family val="2"/>
    </font>
    <font>
      <b/>
      <sz val="10"/>
      <name val="Arial"/>
      <family val="2"/>
    </font>
    <font>
      <u/>
      <sz val="10"/>
      <name val="Arial"/>
      <family val="2"/>
    </font>
    <font>
      <u/>
      <sz val="10"/>
      <color indexed="8"/>
      <name val="Arial"/>
      <family val="2"/>
    </font>
    <font>
      <b/>
      <u/>
      <sz val="10"/>
      <color indexed="57"/>
      <name val="Arial"/>
      <family val="2"/>
    </font>
    <font>
      <b/>
      <sz val="10"/>
      <color indexed="57"/>
      <name val="Arial"/>
      <family val="2"/>
    </font>
    <font>
      <i/>
      <u/>
      <sz val="10"/>
      <name val="Arial"/>
      <family val="2"/>
    </font>
    <font>
      <i/>
      <sz val="10"/>
      <name val="Arial"/>
      <family val="2"/>
    </font>
    <font>
      <sz val="10"/>
      <color theme="1"/>
      <name val="Arial"/>
      <family val="2"/>
    </font>
    <font>
      <b/>
      <sz val="10"/>
      <color theme="1"/>
      <name val="Arial"/>
      <family val="2"/>
    </font>
    <font>
      <b/>
      <sz val="18"/>
      <color indexed="60"/>
      <name val="Arial"/>
      <family val="2"/>
    </font>
    <font>
      <b/>
      <sz val="14"/>
      <color rgb="FF0070C0"/>
      <name val="Arial"/>
      <family val="2"/>
    </font>
  </fonts>
  <fills count="2">
    <fill>
      <patternFill patternType="none"/>
    </fill>
    <fill>
      <patternFill patternType="gray125"/>
    </fill>
  </fills>
  <borders count="1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0" fontId="3" fillId="0" borderId="0"/>
  </cellStyleXfs>
  <cellXfs count="85">
    <xf numFmtId="0" fontId="0" fillId="0" borderId="0" xfId="0"/>
    <xf numFmtId="0" fontId="3" fillId="0" borderId="0" xfId="2" applyFont="1" applyAlignment="1">
      <alignment vertical="center" wrapText="1"/>
    </xf>
    <xf numFmtId="0" fontId="6" fillId="0" borderId="0" xfId="2" applyFont="1" applyAlignment="1">
      <alignment vertical="center" wrapText="1"/>
    </xf>
    <xf numFmtId="0" fontId="3" fillId="0" borderId="0" xfId="2" applyFont="1" applyAlignment="1">
      <alignment horizontal="justify" vertical="center" wrapText="1"/>
    </xf>
    <xf numFmtId="0" fontId="3" fillId="0" borderId="0" xfId="2" applyFont="1" applyAlignment="1">
      <alignment vertical="center"/>
    </xf>
    <xf numFmtId="0" fontId="6" fillId="0" borderId="0" xfId="2" applyFont="1" applyAlignment="1">
      <alignment horizontal="justify" vertical="center" wrapText="1"/>
    </xf>
    <xf numFmtId="0" fontId="6" fillId="0" borderId="0" xfId="2" applyFont="1" applyAlignment="1">
      <alignment vertical="center"/>
    </xf>
    <xf numFmtId="0" fontId="3" fillId="0" borderId="0" xfId="2" applyFont="1" applyAlignment="1">
      <alignment horizontal="left" vertical="center" wrapText="1"/>
    </xf>
    <xf numFmtId="0" fontId="3" fillId="0" borderId="7" xfId="2" applyFont="1" applyBorder="1" applyAlignment="1">
      <alignment vertical="center"/>
    </xf>
    <xf numFmtId="0" fontId="3" fillId="0" borderId="12" xfId="2" applyFont="1" applyBorder="1" applyAlignment="1">
      <alignment horizontal="center" vertical="center"/>
    </xf>
    <xf numFmtId="0" fontId="3" fillId="0" borderId="12" xfId="2" applyFont="1" applyBorder="1" applyAlignment="1">
      <alignment horizontal="center" vertical="center" wrapText="1"/>
    </xf>
    <xf numFmtId="167" fontId="3" fillId="0" borderId="12" xfId="1" applyNumberFormat="1" applyFont="1" applyFill="1" applyBorder="1" applyAlignment="1" applyProtection="1">
      <alignment horizontal="center" vertical="center"/>
    </xf>
    <xf numFmtId="0" fontId="5" fillId="0" borderId="12" xfId="2" applyFont="1" applyBorder="1" applyAlignment="1">
      <alignment horizontal="center" vertical="center"/>
    </xf>
    <xf numFmtId="0" fontId="5" fillId="0" borderId="12" xfId="2" applyFont="1" applyBorder="1" applyAlignment="1">
      <alignment horizontal="center" vertical="center" wrapText="1"/>
    </xf>
    <xf numFmtId="0" fontId="13" fillId="0" borderId="0" xfId="0" applyFont="1" applyAlignment="1">
      <alignment horizontal="center" vertical="center"/>
    </xf>
    <xf numFmtId="165" fontId="5" fillId="0" borderId="2" xfId="0" applyNumberFormat="1" applyFont="1" applyBorder="1" applyAlignment="1">
      <alignment horizontal="center" vertical="center"/>
    </xf>
    <xf numFmtId="166" fontId="5" fillId="0" borderId="16" xfId="0" applyNumberFormat="1" applyFont="1" applyBorder="1" applyAlignment="1">
      <alignment horizontal="center" vertical="center"/>
    </xf>
    <xf numFmtId="166" fontId="5" fillId="0" borderId="2" xfId="0" applyNumberFormat="1" applyFont="1" applyBorder="1" applyAlignment="1">
      <alignment horizontal="center" vertical="center"/>
    </xf>
    <xf numFmtId="4" fontId="5" fillId="0" borderId="17" xfId="0" applyNumberFormat="1" applyFont="1" applyBorder="1" applyAlignment="1">
      <alignment horizontal="center" vertical="center" wrapText="1"/>
    </xf>
    <xf numFmtId="4" fontId="5" fillId="0" borderId="2" xfId="0" applyNumberFormat="1" applyFont="1" applyBorder="1" applyAlignment="1">
      <alignment horizontal="center" vertical="center"/>
    </xf>
    <xf numFmtId="4" fontId="3" fillId="0" borderId="12" xfId="2" applyNumberFormat="1" applyFont="1" applyBorder="1" applyAlignment="1">
      <alignment vertical="center"/>
    </xf>
    <xf numFmtId="0" fontId="14" fillId="0" borderId="0" xfId="0" applyFont="1" applyAlignment="1">
      <alignment horizontal="center" vertical="center" wrapText="1"/>
    </xf>
    <xf numFmtId="1" fontId="5" fillId="0" borderId="16" xfId="0" applyNumberFormat="1" applyFont="1" applyBorder="1" applyAlignment="1">
      <alignment horizontal="center" vertical="center" wrapText="1"/>
    </xf>
    <xf numFmtId="0" fontId="12" fillId="0" borderId="0" xfId="0" applyFont="1" applyAlignment="1">
      <alignment vertical="center"/>
    </xf>
    <xf numFmtId="1" fontId="12" fillId="0" borderId="0" xfId="0" applyNumberFormat="1" applyFont="1" applyAlignment="1">
      <alignment vertical="center"/>
    </xf>
    <xf numFmtId="4" fontId="12" fillId="0" borderId="0" xfId="0" applyNumberFormat="1" applyFont="1" applyAlignment="1">
      <alignment vertical="center"/>
    </xf>
    <xf numFmtId="0" fontId="4" fillId="0" borderId="0" xfId="0" applyFont="1" applyAlignment="1">
      <alignment vertical="center"/>
    </xf>
    <xf numFmtId="1" fontId="4" fillId="0" borderId="0" xfId="0" applyNumberFormat="1" applyFont="1" applyAlignment="1">
      <alignment vertical="center"/>
    </xf>
    <xf numFmtId="4" fontId="4" fillId="0" borderId="0" xfId="0" applyNumberFormat="1" applyFont="1" applyAlignment="1">
      <alignment vertical="center"/>
    </xf>
    <xf numFmtId="164" fontId="4" fillId="0" borderId="0" xfId="0" applyNumberFormat="1" applyFont="1" applyAlignment="1">
      <alignment vertical="center"/>
    </xf>
    <xf numFmtId="165" fontId="5" fillId="0" borderId="11" xfId="0" applyNumberFormat="1" applyFont="1" applyBorder="1" applyAlignment="1">
      <alignment vertical="center"/>
    </xf>
    <xf numFmtId="166" fontId="5" fillId="0" borderId="4" xfId="0" applyNumberFormat="1" applyFont="1" applyBorder="1" applyAlignment="1">
      <alignment vertical="center"/>
    </xf>
    <xf numFmtId="166" fontId="5" fillId="0" borderId="11" xfId="0" applyNumberFormat="1" applyFont="1" applyBorder="1" applyAlignment="1">
      <alignment vertical="center"/>
    </xf>
    <xf numFmtId="1" fontId="3" fillId="0" borderId="4" xfId="0" applyNumberFormat="1" applyFont="1" applyBorder="1" applyAlignment="1">
      <alignment horizontal="center" vertical="center"/>
    </xf>
    <xf numFmtId="4" fontId="3" fillId="0" borderId="11" xfId="0" applyNumberFormat="1" applyFont="1" applyBorder="1" applyAlignment="1">
      <alignment vertical="center"/>
    </xf>
    <xf numFmtId="164" fontId="4" fillId="0" borderId="5" xfId="0" applyNumberFormat="1" applyFont="1" applyBorder="1" applyAlignment="1">
      <alignment vertical="center"/>
    </xf>
    <xf numFmtId="165" fontId="5" fillId="0" borderId="12" xfId="0" applyNumberFormat="1" applyFont="1" applyBorder="1" applyAlignment="1">
      <alignment vertical="center"/>
    </xf>
    <xf numFmtId="166" fontId="6" fillId="0" borderId="0" xfId="0" applyNumberFormat="1" applyFont="1" applyAlignment="1">
      <alignment vertical="center"/>
    </xf>
    <xf numFmtId="166" fontId="5" fillId="0" borderId="12" xfId="0" applyNumberFormat="1" applyFont="1" applyBorder="1" applyAlignment="1">
      <alignment vertical="center"/>
    </xf>
    <xf numFmtId="1" fontId="4" fillId="0" borderId="0" xfId="0" applyNumberFormat="1" applyFont="1" applyAlignment="1">
      <alignment horizontal="center" vertical="center"/>
    </xf>
    <xf numFmtId="164" fontId="4" fillId="0" borderId="7" xfId="0" applyNumberFormat="1" applyFont="1" applyBorder="1" applyAlignment="1">
      <alignment vertical="center"/>
    </xf>
    <xf numFmtId="165" fontId="3" fillId="0" borderId="12" xfId="0" applyNumberFormat="1" applyFont="1" applyBorder="1" applyAlignment="1">
      <alignment vertical="center"/>
    </xf>
    <xf numFmtId="0" fontId="4" fillId="0" borderId="12" xfId="0" applyFont="1" applyBorder="1" applyAlignment="1">
      <alignment horizontal="center" vertical="center"/>
    </xf>
    <xf numFmtId="4" fontId="4" fillId="0" borderId="7" xfId="0" applyNumberFormat="1" applyFont="1" applyBorder="1" applyAlignment="1">
      <alignment vertical="center"/>
    </xf>
    <xf numFmtId="0" fontId="7" fillId="0" borderId="0" xfId="0" applyFont="1" applyAlignment="1">
      <alignment vertical="center"/>
    </xf>
    <xf numFmtId="168" fontId="6" fillId="0" borderId="0" xfId="3" applyNumberFormat="1" applyFont="1" applyAlignment="1">
      <alignment vertical="center" wrapText="1"/>
    </xf>
    <xf numFmtId="168" fontId="3" fillId="0" borderId="12" xfId="3" applyNumberFormat="1" applyBorder="1" applyAlignment="1">
      <alignment vertical="center" wrapText="1"/>
    </xf>
    <xf numFmtId="166" fontId="5" fillId="0" borderId="0" xfId="0" applyNumberFormat="1" applyFont="1" applyAlignment="1">
      <alignment vertical="center"/>
    </xf>
    <xf numFmtId="166" fontId="8" fillId="0" borderId="12" xfId="0" applyNumberFormat="1" applyFont="1" applyBorder="1" applyAlignment="1">
      <alignment vertical="center"/>
    </xf>
    <xf numFmtId="4" fontId="5" fillId="0" borderId="1" xfId="0" applyNumberFormat="1" applyFont="1" applyBorder="1" applyAlignment="1">
      <alignment vertical="center"/>
    </xf>
    <xf numFmtId="0" fontId="12" fillId="0" borderId="7" xfId="0" applyFont="1" applyBorder="1" applyAlignment="1">
      <alignment vertical="center"/>
    </xf>
    <xf numFmtId="166" fontId="8" fillId="0" borderId="0" xfId="0" applyNumberFormat="1" applyFont="1" applyAlignment="1">
      <alignment vertical="center"/>
    </xf>
    <xf numFmtId="166" fontId="3" fillId="0" borderId="0" xfId="0" applyNumberFormat="1" applyFont="1" applyAlignment="1">
      <alignment vertical="center"/>
    </xf>
    <xf numFmtId="166" fontId="3" fillId="0" borderId="12" xfId="0" applyNumberFormat="1" applyFont="1" applyBorder="1" applyAlignment="1">
      <alignment vertical="center"/>
    </xf>
    <xf numFmtId="0" fontId="4" fillId="0" borderId="0" xfId="2" applyFont="1" applyAlignment="1">
      <alignment vertical="center"/>
    </xf>
    <xf numFmtId="4" fontId="4" fillId="0" borderId="12" xfId="0" applyNumberFormat="1" applyFont="1" applyBorder="1" applyAlignment="1">
      <alignment vertical="center"/>
    </xf>
    <xf numFmtId="0" fontId="4" fillId="0" borderId="12" xfId="0" applyFont="1" applyBorder="1" applyAlignment="1">
      <alignment vertical="center"/>
    </xf>
    <xf numFmtId="166" fontId="10" fillId="0" borderId="0" xfId="0" applyNumberFormat="1" applyFont="1" applyAlignment="1">
      <alignment vertical="center"/>
    </xf>
    <xf numFmtId="166" fontId="3" fillId="0" borderId="12" xfId="0" applyNumberFormat="1" applyFont="1" applyBorder="1" applyAlignment="1">
      <alignment horizontal="center" vertical="center"/>
    </xf>
    <xf numFmtId="166" fontId="6" fillId="0" borderId="12" xfId="0" applyNumberFormat="1" applyFont="1" applyBorder="1" applyAlignment="1">
      <alignment vertical="center"/>
    </xf>
    <xf numFmtId="4" fontId="9" fillId="0" borderId="7" xfId="0" applyNumberFormat="1" applyFont="1" applyBorder="1" applyAlignment="1">
      <alignment vertical="center"/>
    </xf>
    <xf numFmtId="1" fontId="3" fillId="0" borderId="0" xfId="0" applyNumberFormat="1" applyFont="1" applyAlignment="1">
      <alignment horizontal="center" vertical="center"/>
    </xf>
    <xf numFmtId="4" fontId="3" fillId="0" borderId="6" xfId="0" applyNumberFormat="1" applyFont="1" applyBorder="1" applyAlignment="1">
      <alignment vertical="center"/>
    </xf>
    <xf numFmtId="165" fontId="5" fillId="0" borderId="10" xfId="0" applyNumberFormat="1" applyFont="1" applyBorder="1" applyAlignment="1">
      <alignment vertical="center"/>
    </xf>
    <xf numFmtId="166" fontId="5" fillId="0" borderId="10" xfId="0" applyNumberFormat="1" applyFont="1" applyBorder="1" applyAlignment="1">
      <alignment vertical="center"/>
    </xf>
    <xf numFmtId="1" fontId="5" fillId="0" borderId="9" xfId="0" applyNumberFormat="1" applyFont="1" applyBorder="1" applyAlignment="1">
      <alignment horizontal="center" vertical="center"/>
    </xf>
    <xf numFmtId="4" fontId="5" fillId="0" borderId="8" xfId="0" applyNumberFormat="1" applyFont="1" applyBorder="1" applyAlignment="1">
      <alignment vertical="center"/>
    </xf>
    <xf numFmtId="165" fontId="5" fillId="0" borderId="0" xfId="0" applyNumberFormat="1" applyFont="1" applyAlignment="1">
      <alignment vertical="center"/>
    </xf>
    <xf numFmtId="166" fontId="11" fillId="0" borderId="0" xfId="0" applyNumberFormat="1" applyFont="1" applyAlignment="1">
      <alignment vertical="center"/>
    </xf>
    <xf numFmtId="1" fontId="11" fillId="0" borderId="0" xfId="0" applyNumberFormat="1" applyFont="1" applyAlignment="1">
      <alignment horizontal="center" vertical="center"/>
    </xf>
    <xf numFmtId="4" fontId="11" fillId="0" borderId="0" xfId="0" applyNumberFormat="1" applyFont="1" applyAlignment="1">
      <alignment vertical="center"/>
    </xf>
    <xf numFmtId="0" fontId="11" fillId="0" borderId="0" xfId="0" applyFont="1" applyAlignment="1">
      <alignment vertical="center"/>
    </xf>
    <xf numFmtId="169" fontId="11" fillId="0" borderId="0" xfId="0" applyNumberFormat="1" applyFont="1" applyAlignment="1">
      <alignment vertical="center"/>
    </xf>
    <xf numFmtId="4" fontId="5" fillId="0" borderId="15" xfId="0" applyNumberFormat="1" applyFont="1" applyBorder="1" applyAlignment="1">
      <alignment vertical="center"/>
    </xf>
    <xf numFmtId="166" fontId="3" fillId="0" borderId="3" xfId="0" applyNumberFormat="1" applyFont="1" applyBorder="1" applyAlignment="1">
      <alignment vertical="center"/>
    </xf>
    <xf numFmtId="166" fontId="3" fillId="0" borderId="11" xfId="0" applyNumberFormat="1" applyFont="1" applyBorder="1" applyAlignment="1">
      <alignment vertical="center"/>
    </xf>
    <xf numFmtId="166" fontId="3" fillId="0" borderId="6" xfId="0" applyNumberFormat="1" applyFont="1" applyBorder="1" applyAlignment="1">
      <alignment vertical="center"/>
    </xf>
    <xf numFmtId="166" fontId="5" fillId="0" borderId="8" xfId="0" applyNumberFormat="1" applyFont="1" applyBorder="1" applyAlignment="1">
      <alignment vertical="center"/>
    </xf>
    <xf numFmtId="0" fontId="3" fillId="0" borderId="0" xfId="2" applyFont="1" applyAlignment="1">
      <alignment vertical="top" wrapText="1"/>
    </xf>
    <xf numFmtId="4" fontId="3" fillId="0" borderId="10" xfId="0" applyNumberFormat="1" applyFont="1" applyBorder="1" applyAlignment="1">
      <alignment vertical="center"/>
    </xf>
    <xf numFmtId="4" fontId="3" fillId="0" borderId="3" xfId="0" applyNumberFormat="1" applyFont="1" applyBorder="1" applyAlignment="1">
      <alignment vertical="center"/>
    </xf>
    <xf numFmtId="4" fontId="5" fillId="0" borderId="13" xfId="0" applyNumberFormat="1" applyFont="1" applyBorder="1" applyAlignment="1">
      <alignment vertical="center"/>
    </xf>
    <xf numFmtId="4" fontId="5" fillId="0" borderId="14" xfId="0" applyNumberFormat="1" applyFont="1" applyBorder="1" applyAlignment="1">
      <alignment vertical="center"/>
    </xf>
    <xf numFmtId="0" fontId="14" fillId="0" borderId="0" xfId="0" applyFont="1" applyAlignment="1">
      <alignment horizontal="center" vertical="center" wrapText="1"/>
    </xf>
    <xf numFmtId="0" fontId="15" fillId="0" borderId="0" xfId="0" applyFont="1" applyAlignment="1">
      <alignment horizontal="center" vertical="center" wrapText="1"/>
    </xf>
  </cellXfs>
  <cellStyles count="4">
    <cellStyle name="Excel Built-in Normal" xfId="2" xr:uid="{A83C7B4F-F7A7-4A3C-8100-D7CA5F751065}"/>
    <cellStyle name="Monétaire" xfId="1" builtinId="4"/>
    <cellStyle name="Normal" xfId="0" builtinId="0"/>
    <cellStyle name="Normal 5" xfId="3" xr:uid="{29766343-7996-4712-9C59-E28D6B7E3AE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F4A6F-00E6-4EEF-A7AF-32E9FFFFD724}">
  <dimension ref="B1:H148"/>
  <sheetViews>
    <sheetView tabSelected="1" workbookViewId="0">
      <selection activeCell="F139" sqref="F139:F140"/>
    </sheetView>
  </sheetViews>
  <sheetFormatPr baseColWidth="10" defaultColWidth="11.44140625" defaultRowHeight="13.2" x14ac:dyDescent="0.3"/>
  <cols>
    <col min="1" max="1" width="0.6640625" style="23" customWidth="1"/>
    <col min="2" max="2" width="5.109375" style="23" bestFit="1" customWidth="1"/>
    <col min="3" max="3" width="63.44140625" style="23" customWidth="1"/>
    <col min="4" max="4" width="5.5546875" style="23" customWidth="1"/>
    <col min="5" max="5" width="5.44140625" style="24" customWidth="1"/>
    <col min="6" max="6" width="9" style="25" customWidth="1"/>
    <col min="7" max="7" width="10.88671875" style="23" customWidth="1"/>
    <col min="8" max="8" width="0.5546875" style="23" customWidth="1"/>
    <col min="9" max="16384" width="11.44140625" style="23"/>
  </cols>
  <sheetData>
    <row r="1" spans="2:8" ht="4.5" customHeight="1" x14ac:dyDescent="0.3"/>
    <row r="2" spans="2:8" ht="19.5" customHeight="1" x14ac:dyDescent="0.3">
      <c r="B2" s="83" t="s">
        <v>107</v>
      </c>
      <c r="C2" s="83"/>
      <c r="D2" s="83"/>
      <c r="E2" s="83"/>
      <c r="F2" s="83"/>
      <c r="G2" s="83"/>
      <c r="H2" s="83"/>
    </row>
    <row r="3" spans="2:8" ht="19.5" customHeight="1" x14ac:dyDescent="0.3">
      <c r="B3" s="84" t="s">
        <v>118</v>
      </c>
      <c r="C3" s="84"/>
      <c r="D3" s="84"/>
      <c r="E3" s="84"/>
      <c r="F3" s="84"/>
      <c r="G3" s="84"/>
      <c r="H3" s="21"/>
    </row>
    <row r="4" spans="2:8" ht="5.25" customHeight="1" x14ac:dyDescent="0.3">
      <c r="B4" s="26"/>
      <c r="C4" s="26"/>
      <c r="D4" s="26"/>
      <c r="E4" s="27"/>
      <c r="F4" s="28"/>
      <c r="G4" s="29"/>
    </row>
    <row r="5" spans="2:8" s="14" customFormat="1" ht="22.5" customHeight="1" x14ac:dyDescent="0.3">
      <c r="B5" s="15"/>
      <c r="C5" s="16" t="s">
        <v>0</v>
      </c>
      <c r="D5" s="17" t="s">
        <v>1</v>
      </c>
      <c r="E5" s="22" t="s">
        <v>106</v>
      </c>
      <c r="F5" s="19" t="s">
        <v>2</v>
      </c>
      <c r="G5" s="18" t="s">
        <v>3</v>
      </c>
    </row>
    <row r="6" spans="2:8" ht="18" customHeight="1" x14ac:dyDescent="0.3">
      <c r="B6" s="30">
        <v>100</v>
      </c>
      <c r="C6" s="31" t="s">
        <v>4</v>
      </c>
      <c r="D6" s="32"/>
      <c r="E6" s="33"/>
      <c r="F6" s="34"/>
      <c r="G6" s="35"/>
    </row>
    <row r="7" spans="2:8" x14ac:dyDescent="0.3">
      <c r="B7" s="36"/>
      <c r="C7" s="37" t="s">
        <v>5</v>
      </c>
      <c r="D7" s="38"/>
      <c r="E7" s="39"/>
      <c r="F7" s="20"/>
      <c r="G7" s="40"/>
    </row>
    <row r="8" spans="2:8" x14ac:dyDescent="0.3">
      <c r="B8" s="41">
        <f>B6+1</f>
        <v>101</v>
      </c>
      <c r="C8" s="26" t="s">
        <v>6</v>
      </c>
      <c r="D8" s="42" t="s">
        <v>7</v>
      </c>
      <c r="E8" s="39">
        <v>1</v>
      </c>
      <c r="F8" s="20"/>
      <c r="G8" s="43">
        <f>$E8*F8</f>
        <v>0</v>
      </c>
    </row>
    <row r="9" spans="2:8" x14ac:dyDescent="0.3">
      <c r="B9" s="41">
        <f>B8+1</f>
        <v>102</v>
      </c>
      <c r="C9" s="26" t="s">
        <v>8</v>
      </c>
      <c r="D9" s="42" t="s">
        <v>7</v>
      </c>
      <c r="E9" s="39">
        <v>1</v>
      </c>
      <c r="F9" s="20"/>
      <c r="G9" s="43">
        <f>$E9*F9</f>
        <v>0</v>
      </c>
    </row>
    <row r="10" spans="2:8" x14ac:dyDescent="0.3">
      <c r="B10" s="41">
        <f>B9+1</f>
        <v>103</v>
      </c>
      <c r="C10" s="26" t="s">
        <v>9</v>
      </c>
      <c r="D10" s="42" t="s">
        <v>7</v>
      </c>
      <c r="E10" s="39">
        <v>1</v>
      </c>
      <c r="F10" s="20"/>
      <c r="G10" s="43">
        <f>$E10*F10</f>
        <v>0</v>
      </c>
    </row>
    <row r="11" spans="2:8" x14ac:dyDescent="0.3">
      <c r="B11" s="41">
        <f>B10+1</f>
        <v>104</v>
      </c>
      <c r="C11" s="26" t="s">
        <v>10</v>
      </c>
      <c r="D11" s="42" t="s">
        <v>7</v>
      </c>
      <c r="E11" s="39">
        <v>1</v>
      </c>
      <c r="F11" s="20"/>
      <c r="G11" s="43">
        <f>$E11*F11</f>
        <v>0</v>
      </c>
    </row>
    <row r="12" spans="2:8" x14ac:dyDescent="0.3">
      <c r="B12" s="12"/>
      <c r="C12" s="44" t="s">
        <v>11</v>
      </c>
      <c r="D12" s="42"/>
      <c r="E12" s="39"/>
      <c r="F12" s="20"/>
      <c r="G12" s="43"/>
    </row>
    <row r="13" spans="2:8" x14ac:dyDescent="0.3">
      <c r="B13" s="41">
        <f>B11+1</f>
        <v>105</v>
      </c>
      <c r="C13" s="1" t="s">
        <v>110</v>
      </c>
      <c r="D13" s="9" t="s">
        <v>7</v>
      </c>
      <c r="E13" s="39">
        <v>1</v>
      </c>
      <c r="F13" s="20"/>
      <c r="G13" s="43">
        <f>$E13*F13</f>
        <v>0</v>
      </c>
    </row>
    <row r="14" spans="2:8" ht="15.75" customHeight="1" x14ac:dyDescent="0.3">
      <c r="B14" s="41">
        <f>B13+1</f>
        <v>106</v>
      </c>
      <c r="C14" s="78" t="s">
        <v>12</v>
      </c>
      <c r="D14" s="9" t="s">
        <v>1</v>
      </c>
      <c r="E14" s="39">
        <v>4</v>
      </c>
      <c r="F14" s="20"/>
      <c r="G14" s="43">
        <f>$E14*F14</f>
        <v>0</v>
      </c>
    </row>
    <row r="15" spans="2:8" x14ac:dyDescent="0.3">
      <c r="B15" s="41">
        <f>B13+1</f>
        <v>106</v>
      </c>
      <c r="C15" s="1" t="s">
        <v>13</v>
      </c>
      <c r="D15" s="9" t="s">
        <v>7</v>
      </c>
      <c r="E15" s="39">
        <v>1</v>
      </c>
      <c r="F15" s="20"/>
      <c r="G15" s="43">
        <f>$E15*F15</f>
        <v>0</v>
      </c>
    </row>
    <row r="16" spans="2:8" x14ac:dyDescent="0.3">
      <c r="B16" s="41"/>
      <c r="C16" s="1"/>
      <c r="D16" s="9"/>
      <c r="E16" s="39"/>
      <c r="F16" s="20"/>
      <c r="G16" s="43"/>
    </row>
    <row r="17" spans="2:7" x14ac:dyDescent="0.3">
      <c r="B17" s="13"/>
      <c r="C17" s="2" t="s">
        <v>14</v>
      </c>
      <c r="D17" s="9"/>
      <c r="E17" s="39"/>
      <c r="F17" s="20"/>
      <c r="G17" s="43"/>
    </row>
    <row r="18" spans="2:7" x14ac:dyDescent="0.3">
      <c r="B18" s="41">
        <f>B15+1</f>
        <v>107</v>
      </c>
      <c r="C18" s="1" t="s">
        <v>15</v>
      </c>
      <c r="D18" s="9" t="s">
        <v>7</v>
      </c>
      <c r="E18" s="39">
        <v>2</v>
      </c>
      <c r="F18" s="20"/>
      <c r="G18" s="43">
        <f>$E18*F18</f>
        <v>0</v>
      </c>
    </row>
    <row r="19" spans="2:7" x14ac:dyDescent="0.3">
      <c r="B19" s="41"/>
      <c r="C19" s="1"/>
      <c r="D19" s="9"/>
      <c r="E19" s="39"/>
      <c r="F19" s="20"/>
      <c r="G19" s="43"/>
    </row>
    <row r="20" spans="2:7" x14ac:dyDescent="0.3">
      <c r="B20" s="12"/>
      <c r="C20" s="44" t="s">
        <v>16</v>
      </c>
      <c r="D20" s="42"/>
      <c r="E20" s="39"/>
      <c r="F20" s="20"/>
      <c r="G20" s="43"/>
    </row>
    <row r="21" spans="2:7" x14ac:dyDescent="0.3">
      <c r="B21" s="41">
        <f>B18+1</f>
        <v>108</v>
      </c>
      <c r="C21" s="3" t="s">
        <v>17</v>
      </c>
      <c r="D21" s="9" t="s">
        <v>18</v>
      </c>
      <c r="E21" s="39">
        <f>625*0.5</f>
        <v>312.5</v>
      </c>
      <c r="F21" s="20"/>
      <c r="G21" s="43">
        <f>$E21*F21</f>
        <v>0</v>
      </c>
    </row>
    <row r="22" spans="2:7" x14ac:dyDescent="0.3">
      <c r="B22" s="41">
        <f>B21+1</f>
        <v>109</v>
      </c>
      <c r="C22" s="3" t="s">
        <v>19</v>
      </c>
      <c r="D22" s="9" t="s">
        <v>20</v>
      </c>
      <c r="E22" s="39">
        <v>5</v>
      </c>
      <c r="F22" s="20"/>
      <c r="G22" s="43">
        <f>$E22*F22</f>
        <v>0</v>
      </c>
    </row>
    <row r="23" spans="2:7" x14ac:dyDescent="0.3">
      <c r="B23" s="41">
        <f>B22+1</f>
        <v>110</v>
      </c>
      <c r="C23" s="3" t="s">
        <v>21</v>
      </c>
      <c r="D23" s="9" t="s">
        <v>18</v>
      </c>
      <c r="E23" s="39">
        <f>285*0.3</f>
        <v>85.5</v>
      </c>
      <c r="F23" s="20"/>
      <c r="G23" s="43">
        <f>$E23*F23</f>
        <v>0</v>
      </c>
    </row>
    <row r="24" spans="2:7" x14ac:dyDescent="0.3">
      <c r="B24" s="41">
        <f>B23+1</f>
        <v>111</v>
      </c>
      <c r="C24" s="3" t="s">
        <v>111</v>
      </c>
      <c r="D24" s="9" t="s">
        <v>18</v>
      </c>
      <c r="E24" s="39">
        <v>50</v>
      </c>
      <c r="F24" s="20"/>
      <c r="G24" s="43">
        <f>$E24*F24</f>
        <v>0</v>
      </c>
    </row>
    <row r="25" spans="2:7" x14ac:dyDescent="0.3">
      <c r="B25" s="41">
        <f>B24+1</f>
        <v>112</v>
      </c>
      <c r="C25" s="4" t="s">
        <v>112</v>
      </c>
      <c r="D25" s="10" t="s">
        <v>22</v>
      </c>
      <c r="E25" s="39">
        <v>208</v>
      </c>
      <c r="F25" s="20"/>
      <c r="G25" s="43">
        <f>$E25*F25</f>
        <v>0</v>
      </c>
    </row>
    <row r="26" spans="2:7" x14ac:dyDescent="0.3">
      <c r="B26" s="13"/>
      <c r="C26" s="1"/>
      <c r="D26" s="9"/>
      <c r="E26" s="39"/>
      <c r="F26" s="20"/>
      <c r="G26" s="8"/>
    </row>
    <row r="27" spans="2:7" x14ac:dyDescent="0.3">
      <c r="B27" s="41"/>
      <c r="C27" s="45" t="s">
        <v>23</v>
      </c>
      <c r="D27" s="46"/>
      <c r="E27" s="39"/>
      <c r="F27" s="20"/>
      <c r="G27" s="43"/>
    </row>
    <row r="28" spans="2:7" ht="13.8" thickBot="1" x14ac:dyDescent="0.35">
      <c r="B28" s="41">
        <f>B25+1</f>
        <v>113</v>
      </c>
      <c r="C28" s="26" t="s">
        <v>24</v>
      </c>
      <c r="D28" s="46" t="s">
        <v>7</v>
      </c>
      <c r="E28" s="39">
        <v>1</v>
      </c>
      <c r="F28" s="20"/>
      <c r="G28" s="43">
        <f>$E28*F28</f>
        <v>0</v>
      </c>
    </row>
    <row r="29" spans="2:7" ht="13.8" thickBot="1" x14ac:dyDescent="0.35">
      <c r="B29" s="36"/>
      <c r="C29" s="47">
        <f>B6</f>
        <v>100</v>
      </c>
      <c r="D29" s="48"/>
      <c r="E29" s="39"/>
      <c r="F29" s="49">
        <f>SUM(G8:G28)</f>
        <v>0</v>
      </c>
      <c r="G29" s="50"/>
    </row>
    <row r="30" spans="2:7" x14ac:dyDescent="0.3">
      <c r="B30" s="36"/>
      <c r="C30" s="51"/>
      <c r="D30" s="48"/>
      <c r="E30" s="39"/>
      <c r="F30" s="20"/>
      <c r="G30" s="43"/>
    </row>
    <row r="31" spans="2:7" x14ac:dyDescent="0.3">
      <c r="B31" s="36">
        <f>B6+100</f>
        <v>200</v>
      </c>
      <c r="C31" s="47" t="s">
        <v>25</v>
      </c>
      <c r="D31" s="38"/>
      <c r="E31" s="39"/>
      <c r="F31" s="20"/>
      <c r="G31" s="43"/>
    </row>
    <row r="32" spans="2:7" x14ac:dyDescent="0.3">
      <c r="B32" s="41">
        <f>B31+1</f>
        <v>201</v>
      </c>
      <c r="C32" s="52" t="s">
        <v>26</v>
      </c>
      <c r="D32" s="9" t="s">
        <v>22</v>
      </c>
      <c r="E32" s="39">
        <f>E33+E34</f>
        <v>71</v>
      </c>
      <c r="F32" s="20"/>
      <c r="G32" s="43">
        <f>$E32*F32</f>
        <v>0</v>
      </c>
    </row>
    <row r="33" spans="2:7" x14ac:dyDescent="0.3">
      <c r="B33" s="41">
        <f>B32+1</f>
        <v>202</v>
      </c>
      <c r="C33" s="4" t="s">
        <v>27</v>
      </c>
      <c r="D33" s="11" t="s">
        <v>22</v>
      </c>
      <c r="E33" s="39">
        <v>11</v>
      </c>
      <c r="F33" s="20"/>
      <c r="G33" s="43">
        <f>$E33*F33</f>
        <v>0</v>
      </c>
    </row>
    <row r="34" spans="2:7" x14ac:dyDescent="0.3">
      <c r="B34" s="41">
        <f>B33+1</f>
        <v>203</v>
      </c>
      <c r="C34" s="4" t="s">
        <v>28</v>
      </c>
      <c r="D34" s="11" t="s">
        <v>22</v>
      </c>
      <c r="E34" s="39">
        <f>25+35</f>
        <v>60</v>
      </c>
      <c r="F34" s="20"/>
      <c r="G34" s="43">
        <f>$E34*F34</f>
        <v>0</v>
      </c>
    </row>
    <row r="35" spans="2:7" x14ac:dyDescent="0.3">
      <c r="B35" s="13"/>
      <c r="C35" s="5" t="s">
        <v>29</v>
      </c>
      <c r="D35" s="9"/>
      <c r="E35" s="39"/>
      <c r="F35" s="20"/>
      <c r="G35" s="43"/>
    </row>
    <row r="36" spans="2:7" x14ac:dyDescent="0.3">
      <c r="B36" s="41">
        <f>B34+1</f>
        <v>204</v>
      </c>
      <c r="C36" s="4" t="s">
        <v>113</v>
      </c>
      <c r="D36" s="11" t="s">
        <v>7</v>
      </c>
      <c r="E36" s="39">
        <v>3</v>
      </c>
      <c r="F36" s="20"/>
      <c r="G36" s="43">
        <f t="shared" ref="G36:G42" si="0">$E36*F36</f>
        <v>0</v>
      </c>
    </row>
    <row r="37" spans="2:7" x14ac:dyDescent="0.3">
      <c r="B37" s="41">
        <f t="shared" ref="B37:B42" si="1">B36+1</f>
        <v>205</v>
      </c>
      <c r="C37" s="4" t="s">
        <v>30</v>
      </c>
      <c r="D37" s="9" t="s">
        <v>1</v>
      </c>
      <c r="E37" s="39">
        <v>1</v>
      </c>
      <c r="F37" s="20"/>
      <c r="G37" s="43">
        <f t="shared" si="0"/>
        <v>0</v>
      </c>
    </row>
    <row r="38" spans="2:7" ht="26.4" x14ac:dyDescent="0.3">
      <c r="B38" s="41">
        <f t="shared" si="1"/>
        <v>206</v>
      </c>
      <c r="C38" s="3" t="s">
        <v>114</v>
      </c>
      <c r="D38" s="9" t="s">
        <v>1</v>
      </c>
      <c r="E38" s="39">
        <v>6</v>
      </c>
      <c r="F38" s="20"/>
      <c r="G38" s="43">
        <f t="shared" si="0"/>
        <v>0</v>
      </c>
    </row>
    <row r="39" spans="2:7" x14ac:dyDescent="0.3">
      <c r="B39" s="41">
        <f t="shared" si="1"/>
        <v>207</v>
      </c>
      <c r="C39" s="3" t="s">
        <v>115</v>
      </c>
      <c r="D39" s="9" t="s">
        <v>1</v>
      </c>
      <c r="E39" s="39">
        <v>3</v>
      </c>
      <c r="F39" s="20"/>
      <c r="G39" s="43">
        <f t="shared" si="0"/>
        <v>0</v>
      </c>
    </row>
    <row r="40" spans="2:7" x14ac:dyDescent="0.3">
      <c r="B40" s="41">
        <f t="shared" si="1"/>
        <v>208</v>
      </c>
      <c r="C40" s="3" t="s">
        <v>116</v>
      </c>
      <c r="D40" s="9" t="s">
        <v>1</v>
      </c>
      <c r="E40" s="39">
        <v>2</v>
      </c>
      <c r="F40" s="20"/>
      <c r="G40" s="43">
        <f t="shared" si="0"/>
        <v>0</v>
      </c>
    </row>
    <row r="41" spans="2:7" ht="26.4" x14ac:dyDescent="0.3">
      <c r="B41" s="41">
        <f t="shared" si="1"/>
        <v>209</v>
      </c>
      <c r="C41" s="3" t="s">
        <v>31</v>
      </c>
      <c r="D41" s="9" t="s">
        <v>7</v>
      </c>
      <c r="E41" s="39">
        <v>1</v>
      </c>
      <c r="F41" s="20"/>
      <c r="G41" s="43">
        <f t="shared" si="0"/>
        <v>0</v>
      </c>
    </row>
    <row r="42" spans="2:7" x14ac:dyDescent="0.3">
      <c r="B42" s="41">
        <f t="shared" si="1"/>
        <v>210</v>
      </c>
      <c r="C42" s="3" t="s">
        <v>32</v>
      </c>
      <c r="D42" s="9" t="s">
        <v>7</v>
      </c>
      <c r="E42" s="39">
        <v>1</v>
      </c>
      <c r="F42" s="20"/>
      <c r="G42" s="43">
        <f t="shared" si="0"/>
        <v>0</v>
      </c>
    </row>
    <row r="43" spans="2:7" x14ac:dyDescent="0.3">
      <c r="B43" s="41"/>
      <c r="C43" s="5" t="s">
        <v>33</v>
      </c>
      <c r="D43" s="9"/>
      <c r="E43" s="39"/>
      <c r="F43" s="20"/>
      <c r="G43" s="43"/>
    </row>
    <row r="44" spans="2:7" x14ac:dyDescent="0.3">
      <c r="B44" s="41">
        <f>B42+1</f>
        <v>211</v>
      </c>
      <c r="C44" s="3" t="s">
        <v>34</v>
      </c>
      <c r="D44" s="9" t="s">
        <v>18</v>
      </c>
      <c r="E44" s="39">
        <v>95</v>
      </c>
      <c r="F44" s="20"/>
      <c r="G44" s="43">
        <f>$E44*F44</f>
        <v>0</v>
      </c>
    </row>
    <row r="45" spans="2:7" x14ac:dyDescent="0.3">
      <c r="B45" s="41">
        <f>B44+1</f>
        <v>212</v>
      </c>
      <c r="C45" s="3" t="s">
        <v>35</v>
      </c>
      <c r="D45" s="9" t="s">
        <v>18</v>
      </c>
      <c r="E45" s="39">
        <v>95</v>
      </c>
      <c r="F45" s="20"/>
      <c r="G45" s="43">
        <f>$E45*F45</f>
        <v>0</v>
      </c>
    </row>
    <row r="46" spans="2:7" ht="27" thickBot="1" x14ac:dyDescent="0.35">
      <c r="B46" s="41">
        <f>B45+1</f>
        <v>213</v>
      </c>
      <c r="C46" s="3" t="s">
        <v>36</v>
      </c>
      <c r="D46" s="9" t="s">
        <v>7</v>
      </c>
      <c r="E46" s="39">
        <v>1</v>
      </c>
      <c r="F46" s="20"/>
      <c r="G46" s="43">
        <f>$E46*F46</f>
        <v>0</v>
      </c>
    </row>
    <row r="47" spans="2:7" ht="13.8" thickBot="1" x14ac:dyDescent="0.35">
      <c r="B47" s="36"/>
      <c r="C47" s="47">
        <f>B31</f>
        <v>200</v>
      </c>
      <c r="D47" s="48"/>
      <c r="E47" s="39"/>
      <c r="F47" s="49">
        <f>SUM(G32:G46)</f>
        <v>0</v>
      </c>
      <c r="G47" s="50"/>
    </row>
    <row r="48" spans="2:7" x14ac:dyDescent="0.3">
      <c r="B48" s="36"/>
      <c r="C48" s="52"/>
      <c r="D48" s="53"/>
      <c r="E48" s="39"/>
      <c r="F48" s="20"/>
      <c r="G48" s="43"/>
    </row>
    <row r="49" spans="2:7" x14ac:dyDescent="0.3">
      <c r="B49" s="36">
        <f>B31+100</f>
        <v>300</v>
      </c>
      <c r="C49" s="47" t="s">
        <v>37</v>
      </c>
      <c r="D49" s="38"/>
      <c r="E49" s="39"/>
      <c r="F49" s="20"/>
      <c r="G49" s="43"/>
    </row>
    <row r="50" spans="2:7" ht="52.8" x14ac:dyDescent="0.3">
      <c r="B50" s="36"/>
      <c r="C50" s="1" t="s">
        <v>38</v>
      </c>
      <c r="D50" s="38"/>
      <c r="E50" s="39"/>
      <c r="F50" s="20"/>
      <c r="G50" s="43"/>
    </row>
    <row r="51" spans="2:7" x14ac:dyDescent="0.3">
      <c r="B51" s="41">
        <f>B49+1</f>
        <v>301</v>
      </c>
      <c r="C51" s="52" t="s">
        <v>39</v>
      </c>
      <c r="D51" s="9" t="s">
        <v>22</v>
      </c>
      <c r="E51" s="39">
        <f>E52+E53</f>
        <v>12</v>
      </c>
      <c r="F51" s="20"/>
      <c r="G51" s="43">
        <f t="shared" ref="G51:G57" si="2">$E51*F51</f>
        <v>0</v>
      </c>
    </row>
    <row r="52" spans="2:7" x14ac:dyDescent="0.3">
      <c r="B52" s="41">
        <f t="shared" ref="B52:B57" si="3">B51+1</f>
        <v>302</v>
      </c>
      <c r="C52" s="4" t="s">
        <v>40</v>
      </c>
      <c r="D52" s="11" t="s">
        <v>22</v>
      </c>
      <c r="E52" s="39">
        <v>11</v>
      </c>
      <c r="F52" s="20"/>
      <c r="G52" s="43">
        <f t="shared" si="2"/>
        <v>0</v>
      </c>
    </row>
    <row r="53" spans="2:7" x14ac:dyDescent="0.3">
      <c r="B53" s="41">
        <f t="shared" si="3"/>
        <v>303</v>
      </c>
      <c r="C53" s="4" t="s">
        <v>41</v>
      </c>
      <c r="D53" s="11" t="s">
        <v>1</v>
      </c>
      <c r="E53" s="39">
        <v>1</v>
      </c>
      <c r="F53" s="20"/>
      <c r="G53" s="43">
        <f t="shared" si="2"/>
        <v>0</v>
      </c>
    </row>
    <row r="54" spans="2:7" x14ac:dyDescent="0.3">
      <c r="B54" s="41">
        <f t="shared" si="3"/>
        <v>304</v>
      </c>
      <c r="C54" s="54" t="s">
        <v>42</v>
      </c>
      <c r="D54" s="11" t="s">
        <v>22</v>
      </c>
      <c r="E54" s="39">
        <f>12+46</f>
        <v>58</v>
      </c>
      <c r="F54" s="20"/>
      <c r="G54" s="43">
        <f t="shared" si="2"/>
        <v>0</v>
      </c>
    </row>
    <row r="55" spans="2:7" x14ac:dyDescent="0.3">
      <c r="B55" s="41">
        <f t="shared" si="3"/>
        <v>305</v>
      </c>
      <c r="C55" s="54" t="s">
        <v>43</v>
      </c>
      <c r="D55" s="11" t="s">
        <v>22</v>
      </c>
      <c r="E55" s="39">
        <f>E54</f>
        <v>58</v>
      </c>
      <c r="F55" s="20"/>
      <c r="G55" s="43">
        <f t="shared" si="2"/>
        <v>0</v>
      </c>
    </row>
    <row r="56" spans="2:7" x14ac:dyDescent="0.3">
      <c r="B56" s="41">
        <f t="shared" si="3"/>
        <v>306</v>
      </c>
      <c r="C56" s="4" t="s">
        <v>44</v>
      </c>
      <c r="D56" s="11" t="s">
        <v>1</v>
      </c>
      <c r="E56" s="39">
        <v>5</v>
      </c>
      <c r="F56" s="20"/>
      <c r="G56" s="43">
        <f t="shared" si="2"/>
        <v>0</v>
      </c>
    </row>
    <row r="57" spans="2:7" x14ac:dyDescent="0.3">
      <c r="B57" s="41">
        <f t="shared" si="3"/>
        <v>307</v>
      </c>
      <c r="C57" s="4" t="s">
        <v>45</v>
      </c>
      <c r="D57" s="11" t="s">
        <v>1</v>
      </c>
      <c r="E57" s="39">
        <v>5</v>
      </c>
      <c r="F57" s="20"/>
      <c r="G57" s="43">
        <f t="shared" si="2"/>
        <v>0</v>
      </c>
    </row>
    <row r="58" spans="2:7" x14ac:dyDescent="0.3">
      <c r="B58" s="41"/>
      <c r="C58" s="6" t="s">
        <v>46</v>
      </c>
      <c r="D58" s="11"/>
      <c r="E58" s="39"/>
      <c r="F58" s="20"/>
      <c r="G58" s="43"/>
    </row>
    <row r="59" spans="2:7" x14ac:dyDescent="0.3">
      <c r="B59" s="41">
        <f>B57+1</f>
        <v>308</v>
      </c>
      <c r="C59" s="4" t="s">
        <v>47</v>
      </c>
      <c r="D59" s="11" t="s">
        <v>7</v>
      </c>
      <c r="E59" s="39">
        <v>1</v>
      </c>
      <c r="F59" s="20"/>
      <c r="G59" s="43">
        <f>$E59*F59</f>
        <v>0</v>
      </c>
    </row>
    <row r="60" spans="2:7" ht="13.8" thickBot="1" x14ac:dyDescent="0.35">
      <c r="B60" s="41">
        <f>B59+1</f>
        <v>309</v>
      </c>
      <c r="C60" s="3" t="s">
        <v>48</v>
      </c>
      <c r="D60" s="9" t="s">
        <v>7</v>
      </c>
      <c r="E60" s="39">
        <v>1</v>
      </c>
      <c r="F60" s="20"/>
      <c r="G60" s="43">
        <f>$E60*F60</f>
        <v>0</v>
      </c>
    </row>
    <row r="61" spans="2:7" ht="13.8" thickBot="1" x14ac:dyDescent="0.35">
      <c r="B61" s="36"/>
      <c r="C61" s="47">
        <f>B38</f>
        <v>206</v>
      </c>
      <c r="D61" s="48"/>
      <c r="E61" s="39"/>
      <c r="F61" s="49">
        <f>SUM(G51:G60)</f>
        <v>0</v>
      </c>
      <c r="G61" s="50"/>
    </row>
    <row r="62" spans="2:7" x14ac:dyDescent="0.3">
      <c r="B62" s="36"/>
      <c r="C62" s="52"/>
      <c r="D62" s="53"/>
      <c r="E62" s="39"/>
      <c r="F62" s="20"/>
      <c r="G62" s="43"/>
    </row>
    <row r="63" spans="2:7" x14ac:dyDescent="0.3">
      <c r="B63" s="36">
        <f>+B49+100</f>
        <v>400</v>
      </c>
      <c r="C63" s="47" t="s">
        <v>49</v>
      </c>
      <c r="D63" s="38"/>
      <c r="E63" s="39"/>
      <c r="F63" s="20"/>
      <c r="G63" s="43"/>
    </row>
    <row r="64" spans="2:7" ht="79.2" x14ac:dyDescent="0.3">
      <c r="B64" s="36"/>
      <c r="C64" s="1" t="s">
        <v>50</v>
      </c>
      <c r="D64" s="38"/>
      <c r="E64" s="39"/>
      <c r="F64" s="20"/>
      <c r="G64" s="43"/>
    </row>
    <row r="65" spans="2:7" x14ac:dyDescent="0.3">
      <c r="B65" s="41">
        <f>B63+1</f>
        <v>401</v>
      </c>
      <c r="C65" s="52" t="s">
        <v>39</v>
      </c>
      <c r="D65" s="9" t="s">
        <v>22</v>
      </c>
      <c r="E65" s="39">
        <v>40</v>
      </c>
      <c r="F65" s="20"/>
      <c r="G65" s="43">
        <f>$E65*F65</f>
        <v>0</v>
      </c>
    </row>
    <row r="66" spans="2:7" x14ac:dyDescent="0.3">
      <c r="B66" s="41">
        <f>B65+1</f>
        <v>402</v>
      </c>
      <c r="C66" s="4" t="s">
        <v>40</v>
      </c>
      <c r="D66" s="11" t="s">
        <v>22</v>
      </c>
      <c r="E66" s="39">
        <v>90</v>
      </c>
      <c r="F66" s="20"/>
      <c r="G66" s="43">
        <f>$E66*F66</f>
        <v>0</v>
      </c>
    </row>
    <row r="67" spans="2:7" x14ac:dyDescent="0.3">
      <c r="B67" s="41">
        <f>B66+1</f>
        <v>403</v>
      </c>
      <c r="C67" s="4" t="s">
        <v>41</v>
      </c>
      <c r="D67" s="11" t="s">
        <v>1</v>
      </c>
      <c r="E67" s="39">
        <v>1</v>
      </c>
      <c r="F67" s="20"/>
      <c r="G67" s="43">
        <f>$E67*F67</f>
        <v>0</v>
      </c>
    </row>
    <row r="68" spans="2:7" x14ac:dyDescent="0.3">
      <c r="B68" s="41"/>
      <c r="C68" s="6" t="s">
        <v>51</v>
      </c>
      <c r="D68" s="11"/>
      <c r="E68" s="39"/>
      <c r="F68" s="20"/>
      <c r="G68" s="43"/>
    </row>
    <row r="69" spans="2:7" x14ac:dyDescent="0.3">
      <c r="B69" s="41">
        <f>B67+1</f>
        <v>404</v>
      </c>
      <c r="C69" s="54" t="s">
        <v>42</v>
      </c>
      <c r="D69" s="11" t="s">
        <v>22</v>
      </c>
      <c r="E69" s="39">
        <v>0</v>
      </c>
      <c r="F69" s="55" t="s">
        <v>52</v>
      </c>
      <c r="G69" s="50"/>
    </row>
    <row r="70" spans="2:7" x14ac:dyDescent="0.3">
      <c r="B70" s="41">
        <f>B69+1</f>
        <v>405</v>
      </c>
      <c r="C70" s="4" t="s">
        <v>53</v>
      </c>
      <c r="D70" s="11" t="s">
        <v>1</v>
      </c>
      <c r="E70" s="39">
        <v>1</v>
      </c>
      <c r="F70" s="55" t="s">
        <v>54</v>
      </c>
      <c r="G70" s="50"/>
    </row>
    <row r="71" spans="2:7" x14ac:dyDescent="0.3">
      <c r="B71" s="41"/>
      <c r="C71" s="6" t="s">
        <v>55</v>
      </c>
      <c r="D71" s="11"/>
      <c r="E71" s="39"/>
      <c r="F71" s="20"/>
      <c r="G71" s="43"/>
    </row>
    <row r="72" spans="2:7" ht="39.6" x14ac:dyDescent="0.3">
      <c r="B72" s="41"/>
      <c r="C72" s="1" t="s">
        <v>56</v>
      </c>
      <c r="D72" s="11" t="s">
        <v>7</v>
      </c>
      <c r="E72" s="39">
        <v>1</v>
      </c>
      <c r="F72" s="20"/>
      <c r="G72" s="43">
        <f>$E72*F72</f>
        <v>0</v>
      </c>
    </row>
    <row r="73" spans="2:7" ht="39.6" x14ac:dyDescent="0.3">
      <c r="B73" s="41">
        <f>B70+1</f>
        <v>406</v>
      </c>
      <c r="C73" s="1" t="s">
        <v>117</v>
      </c>
      <c r="D73" s="11" t="s">
        <v>1</v>
      </c>
      <c r="E73" s="39">
        <v>3</v>
      </c>
      <c r="F73" s="20"/>
      <c r="G73" s="43">
        <f>$E73*F73</f>
        <v>0</v>
      </c>
    </row>
    <row r="74" spans="2:7" x14ac:dyDescent="0.3">
      <c r="B74" s="41"/>
      <c r="C74" s="6" t="s">
        <v>46</v>
      </c>
      <c r="D74" s="11"/>
      <c r="E74" s="39"/>
      <c r="F74" s="20"/>
      <c r="G74" s="43"/>
    </row>
    <row r="75" spans="2:7" ht="26.4" x14ac:dyDescent="0.3">
      <c r="B75" s="41">
        <f>B73+1</f>
        <v>407</v>
      </c>
      <c r="C75" s="1" t="s">
        <v>57</v>
      </c>
      <c r="D75" s="11" t="s">
        <v>7</v>
      </c>
      <c r="E75" s="39">
        <v>3</v>
      </c>
      <c r="F75" s="20"/>
      <c r="G75" s="43">
        <f>$E75*F75</f>
        <v>0</v>
      </c>
    </row>
    <row r="76" spans="2:7" ht="13.8" thickBot="1" x14ac:dyDescent="0.35">
      <c r="B76" s="41">
        <f>B75+1</f>
        <v>408</v>
      </c>
      <c r="C76" s="3" t="s">
        <v>48</v>
      </c>
      <c r="D76" s="9" t="s">
        <v>7</v>
      </c>
      <c r="E76" s="39">
        <v>1</v>
      </c>
      <c r="F76" s="20"/>
      <c r="G76" s="43">
        <f>$E76*F76</f>
        <v>0</v>
      </c>
    </row>
    <row r="77" spans="2:7" ht="13.8" thickBot="1" x14ac:dyDescent="0.35">
      <c r="B77" s="36"/>
      <c r="C77" s="47">
        <f>B52</f>
        <v>302</v>
      </c>
      <c r="D77" s="48"/>
      <c r="E77" s="39"/>
      <c r="F77" s="49">
        <f>SUM(G65:G76)</f>
        <v>0</v>
      </c>
      <c r="G77" s="50"/>
    </row>
    <row r="78" spans="2:7" x14ac:dyDescent="0.3">
      <c r="B78" s="36"/>
      <c r="C78" s="52"/>
      <c r="D78" s="53"/>
      <c r="E78" s="39"/>
      <c r="F78" s="20"/>
      <c r="G78" s="43"/>
    </row>
    <row r="79" spans="2:7" x14ac:dyDescent="0.3">
      <c r="B79" s="36">
        <f>B63+100</f>
        <v>500</v>
      </c>
      <c r="C79" s="47" t="s">
        <v>58</v>
      </c>
      <c r="D79" s="38"/>
      <c r="E79" s="39"/>
      <c r="F79" s="20"/>
      <c r="G79" s="43"/>
    </row>
    <row r="80" spans="2:7" x14ac:dyDescent="0.3">
      <c r="B80" s="56"/>
      <c r="C80" s="37" t="s">
        <v>59</v>
      </c>
      <c r="D80" s="53"/>
      <c r="E80" s="39"/>
      <c r="F80" s="20"/>
      <c r="G80" s="43"/>
    </row>
    <row r="81" spans="2:7" x14ac:dyDescent="0.3">
      <c r="B81" s="56"/>
      <c r="C81" s="57" t="s">
        <v>108</v>
      </c>
      <c r="D81" s="58"/>
      <c r="E81" s="39"/>
      <c r="F81" s="20"/>
      <c r="G81" s="43"/>
    </row>
    <row r="82" spans="2:7" x14ac:dyDescent="0.3">
      <c r="B82" s="41">
        <f>B79+1</f>
        <v>501</v>
      </c>
      <c r="C82" s="52" t="s">
        <v>60</v>
      </c>
      <c r="D82" s="58" t="s">
        <v>22</v>
      </c>
      <c r="E82" s="39">
        <v>65</v>
      </c>
      <c r="F82" s="20"/>
      <c r="G82" s="43">
        <f t="shared" ref="G82:G87" si="4">$E82*F82</f>
        <v>0</v>
      </c>
    </row>
    <row r="83" spans="2:7" x14ac:dyDescent="0.3">
      <c r="B83" s="41">
        <f>B82+1</f>
        <v>502</v>
      </c>
      <c r="C83" s="1" t="s">
        <v>61</v>
      </c>
      <c r="D83" s="9" t="s">
        <v>20</v>
      </c>
      <c r="E83" s="39">
        <v>380</v>
      </c>
      <c r="F83" s="20"/>
      <c r="G83" s="43">
        <f t="shared" si="4"/>
        <v>0</v>
      </c>
    </row>
    <row r="84" spans="2:7" x14ac:dyDescent="0.3">
      <c r="B84" s="41">
        <f>B83+1</f>
        <v>503</v>
      </c>
      <c r="C84" s="1" t="s">
        <v>62</v>
      </c>
      <c r="D84" s="9" t="s">
        <v>20</v>
      </c>
      <c r="E84" s="39">
        <f>E83</f>
        <v>380</v>
      </c>
      <c r="F84" s="20"/>
      <c r="G84" s="43">
        <f t="shared" si="4"/>
        <v>0</v>
      </c>
    </row>
    <row r="85" spans="2:7" x14ac:dyDescent="0.3">
      <c r="B85" s="41">
        <f>B84+1</f>
        <v>504</v>
      </c>
      <c r="C85" s="1" t="s">
        <v>63</v>
      </c>
      <c r="D85" s="9" t="s">
        <v>20</v>
      </c>
      <c r="E85" s="39">
        <f>E83</f>
        <v>380</v>
      </c>
      <c r="F85" s="20"/>
      <c r="G85" s="43">
        <f t="shared" si="4"/>
        <v>0</v>
      </c>
    </row>
    <row r="86" spans="2:7" x14ac:dyDescent="0.3">
      <c r="B86" s="41">
        <f>B85+1</f>
        <v>505</v>
      </c>
      <c r="C86" s="3" t="s">
        <v>64</v>
      </c>
      <c r="D86" s="9" t="s">
        <v>20</v>
      </c>
      <c r="E86" s="39">
        <f>E83</f>
        <v>380</v>
      </c>
      <c r="F86" s="20"/>
      <c r="G86" s="43">
        <f t="shared" si="4"/>
        <v>0</v>
      </c>
    </row>
    <row r="87" spans="2:7" x14ac:dyDescent="0.3">
      <c r="B87" s="41">
        <f>B86+1</f>
        <v>506</v>
      </c>
      <c r="C87" s="3" t="s">
        <v>73</v>
      </c>
      <c r="D87" s="9" t="s">
        <v>20</v>
      </c>
      <c r="E87" s="39">
        <f>E83</f>
        <v>380</v>
      </c>
      <c r="F87" s="20"/>
      <c r="G87" s="43">
        <f t="shared" si="4"/>
        <v>0</v>
      </c>
    </row>
    <row r="88" spans="2:7" x14ac:dyDescent="0.3">
      <c r="B88" s="36"/>
      <c r="C88" s="47"/>
      <c r="D88" s="38"/>
      <c r="E88" s="39"/>
      <c r="F88" s="20"/>
      <c r="G88" s="43"/>
    </row>
    <row r="89" spans="2:7" x14ac:dyDescent="0.3">
      <c r="B89" s="41"/>
      <c r="C89" s="37" t="s">
        <v>65</v>
      </c>
      <c r="D89" s="53"/>
      <c r="E89" s="39"/>
      <c r="F89" s="20"/>
      <c r="G89" s="43"/>
    </row>
    <row r="90" spans="2:7" x14ac:dyDescent="0.3">
      <c r="B90" s="41">
        <f>B87+1</f>
        <v>507</v>
      </c>
      <c r="C90" s="1" t="s">
        <v>66</v>
      </c>
      <c r="D90" s="9" t="s">
        <v>20</v>
      </c>
      <c r="E90" s="39">
        <v>300</v>
      </c>
      <c r="F90" s="20"/>
      <c r="G90" s="43">
        <f>$E90*F90</f>
        <v>0</v>
      </c>
    </row>
    <row r="91" spans="2:7" x14ac:dyDescent="0.3">
      <c r="B91" s="41">
        <f>B90+1</f>
        <v>508</v>
      </c>
      <c r="C91" s="1" t="s">
        <v>67</v>
      </c>
      <c r="D91" s="9" t="s">
        <v>20</v>
      </c>
      <c r="E91" s="39">
        <f>E90</f>
        <v>300</v>
      </c>
      <c r="F91" s="20"/>
      <c r="G91" s="43">
        <f>$E91*F91</f>
        <v>0</v>
      </c>
    </row>
    <row r="92" spans="2:7" x14ac:dyDescent="0.3">
      <c r="B92" s="41">
        <f>B91+1</f>
        <v>509</v>
      </c>
      <c r="C92" s="1" t="s">
        <v>68</v>
      </c>
      <c r="D92" s="9" t="s">
        <v>20</v>
      </c>
      <c r="E92" s="39">
        <f>E90</f>
        <v>300</v>
      </c>
      <c r="F92" s="20"/>
      <c r="G92" s="43">
        <f>$E92*F92</f>
        <v>0</v>
      </c>
    </row>
    <row r="93" spans="2:7" ht="26.4" x14ac:dyDescent="0.3">
      <c r="B93" s="41">
        <f>B92+1</f>
        <v>510</v>
      </c>
      <c r="C93" s="1" t="s">
        <v>109</v>
      </c>
      <c r="D93" s="9" t="s">
        <v>20</v>
      </c>
      <c r="E93" s="39">
        <f>E90</f>
        <v>300</v>
      </c>
      <c r="F93" s="20"/>
      <c r="G93" s="43">
        <f>$E93*F93</f>
        <v>0</v>
      </c>
    </row>
    <row r="94" spans="2:7" x14ac:dyDescent="0.3">
      <c r="B94" s="36"/>
      <c r="C94" s="47"/>
      <c r="D94" s="38"/>
      <c r="E94" s="39"/>
      <c r="F94" s="20"/>
      <c r="G94" s="43"/>
    </row>
    <row r="95" spans="2:7" x14ac:dyDescent="0.3">
      <c r="B95" s="41"/>
      <c r="C95" s="37" t="s">
        <v>69</v>
      </c>
      <c r="D95" s="53"/>
      <c r="E95" s="39"/>
      <c r="F95" s="20"/>
      <c r="G95" s="43"/>
    </row>
    <row r="96" spans="2:7" x14ac:dyDescent="0.3">
      <c r="B96" s="41">
        <f>B93+1</f>
        <v>511</v>
      </c>
      <c r="C96" s="1" t="s">
        <v>70</v>
      </c>
      <c r="D96" s="9" t="s">
        <v>20</v>
      </c>
      <c r="E96" s="39">
        <v>60</v>
      </c>
      <c r="F96" s="20"/>
      <c r="G96" s="43">
        <f>$E96*F96</f>
        <v>0</v>
      </c>
    </row>
    <row r="97" spans="2:7" x14ac:dyDescent="0.3">
      <c r="B97" s="41">
        <f>B96+1</f>
        <v>512</v>
      </c>
      <c r="C97" s="1" t="s">
        <v>62</v>
      </c>
      <c r="D97" s="9" t="s">
        <v>20</v>
      </c>
      <c r="E97" s="39">
        <f>E96</f>
        <v>60</v>
      </c>
      <c r="F97" s="20"/>
      <c r="G97" s="43">
        <f>$E97*F97</f>
        <v>0</v>
      </c>
    </row>
    <row r="98" spans="2:7" x14ac:dyDescent="0.3">
      <c r="B98" s="41">
        <f>B97+1</f>
        <v>513</v>
      </c>
      <c r="C98" s="3" t="s">
        <v>71</v>
      </c>
      <c r="D98" s="9" t="s">
        <v>20</v>
      </c>
      <c r="E98" s="39">
        <f>E96</f>
        <v>60</v>
      </c>
      <c r="F98" s="20"/>
      <c r="G98" s="43">
        <f>$E98*F98</f>
        <v>0</v>
      </c>
    </row>
    <row r="99" spans="2:7" x14ac:dyDescent="0.3">
      <c r="B99" s="41"/>
      <c r="C99" s="3"/>
      <c r="D99" s="9"/>
      <c r="E99" s="39"/>
      <c r="F99" s="20"/>
      <c r="G99" s="43"/>
    </row>
    <row r="100" spans="2:7" x14ac:dyDescent="0.3">
      <c r="B100" s="41"/>
      <c r="C100" s="37" t="s">
        <v>72</v>
      </c>
      <c r="D100" s="53"/>
      <c r="E100" s="39"/>
      <c r="F100" s="20"/>
      <c r="G100" s="43"/>
    </row>
    <row r="101" spans="2:7" x14ac:dyDescent="0.3">
      <c r="B101" s="41">
        <f>B98+1</f>
        <v>514</v>
      </c>
      <c r="C101" s="1" t="s">
        <v>63</v>
      </c>
      <c r="D101" s="9" t="s">
        <v>20</v>
      </c>
      <c r="E101" s="39">
        <v>40</v>
      </c>
      <c r="F101" s="20"/>
      <c r="G101" s="43">
        <f>$E101*F101</f>
        <v>0</v>
      </c>
    </row>
    <row r="102" spans="2:7" x14ac:dyDescent="0.3">
      <c r="B102" s="41">
        <f>+B101+1</f>
        <v>515</v>
      </c>
      <c r="C102" s="1" t="s">
        <v>73</v>
      </c>
      <c r="D102" s="9" t="s">
        <v>20</v>
      </c>
      <c r="E102" s="39">
        <v>40</v>
      </c>
      <c r="F102" s="20"/>
      <c r="G102" s="43">
        <f>$E102*F102</f>
        <v>0</v>
      </c>
    </row>
    <row r="103" spans="2:7" x14ac:dyDescent="0.3">
      <c r="B103" s="13"/>
      <c r="C103" s="3"/>
      <c r="D103" s="9"/>
      <c r="E103" s="39"/>
      <c r="F103" s="20"/>
      <c r="G103" s="43"/>
    </row>
    <row r="104" spans="2:7" x14ac:dyDescent="0.3">
      <c r="B104" s="41"/>
      <c r="C104" s="37" t="s">
        <v>74</v>
      </c>
      <c r="D104" s="59"/>
      <c r="E104" s="39"/>
      <c r="F104" s="20"/>
      <c r="G104" s="43"/>
    </row>
    <row r="105" spans="2:7" x14ac:dyDescent="0.3">
      <c r="B105" s="41">
        <f>B102+1</f>
        <v>516</v>
      </c>
      <c r="C105" s="3" t="s">
        <v>75</v>
      </c>
      <c r="D105" s="9" t="s">
        <v>22</v>
      </c>
      <c r="E105" s="39">
        <v>180</v>
      </c>
      <c r="F105" s="20"/>
      <c r="G105" s="43">
        <f>$E105*F105</f>
        <v>0</v>
      </c>
    </row>
    <row r="106" spans="2:7" x14ac:dyDescent="0.3">
      <c r="B106" s="41">
        <f>+B105+1</f>
        <v>517</v>
      </c>
      <c r="C106" s="3" t="s">
        <v>76</v>
      </c>
      <c r="D106" s="9" t="s">
        <v>22</v>
      </c>
      <c r="E106" s="39">
        <v>50</v>
      </c>
      <c r="F106" s="20"/>
      <c r="G106" s="43">
        <f>$E106*F106</f>
        <v>0</v>
      </c>
    </row>
    <row r="107" spans="2:7" ht="13.8" thickBot="1" x14ac:dyDescent="0.35">
      <c r="B107" s="41">
        <f>+B106+1</f>
        <v>518</v>
      </c>
      <c r="C107" s="3" t="s">
        <v>77</v>
      </c>
      <c r="D107" s="9" t="s">
        <v>22</v>
      </c>
      <c r="E107" s="39">
        <v>180</v>
      </c>
      <c r="F107" s="20"/>
      <c r="G107" s="43">
        <f>$E107*F107</f>
        <v>0</v>
      </c>
    </row>
    <row r="108" spans="2:7" ht="13.8" thickBot="1" x14ac:dyDescent="0.35">
      <c r="B108" s="41"/>
      <c r="C108" s="47">
        <f>B79</f>
        <v>500</v>
      </c>
      <c r="D108" s="48"/>
      <c r="E108" s="39"/>
      <c r="F108" s="49">
        <f>SUM(G82:G107)</f>
        <v>0</v>
      </c>
      <c r="G108" s="50"/>
    </row>
    <row r="109" spans="2:7" x14ac:dyDescent="0.3">
      <c r="B109" s="41"/>
      <c r="C109" s="51"/>
      <c r="D109" s="48"/>
      <c r="E109" s="39"/>
      <c r="F109" s="20"/>
      <c r="G109" s="60"/>
    </row>
    <row r="110" spans="2:7" x14ac:dyDescent="0.3">
      <c r="B110" s="41"/>
      <c r="C110" s="51"/>
      <c r="D110" s="48"/>
      <c r="E110" s="39"/>
      <c r="F110" s="20"/>
      <c r="G110" s="60"/>
    </row>
    <row r="111" spans="2:7" x14ac:dyDescent="0.3">
      <c r="B111" s="41"/>
      <c r="C111" s="51"/>
      <c r="D111" s="48"/>
      <c r="E111" s="39"/>
      <c r="F111" s="20"/>
      <c r="G111" s="60"/>
    </row>
    <row r="112" spans="2:7" x14ac:dyDescent="0.3">
      <c r="B112" s="41"/>
      <c r="C112" s="51"/>
      <c r="D112" s="48"/>
      <c r="E112" s="39"/>
      <c r="F112" s="20"/>
      <c r="G112" s="60"/>
    </row>
    <row r="113" spans="2:7" x14ac:dyDescent="0.3">
      <c r="B113" s="41"/>
      <c r="C113" s="51"/>
      <c r="D113" s="48"/>
      <c r="E113" s="39"/>
      <c r="F113" s="20"/>
      <c r="G113" s="60"/>
    </row>
    <row r="114" spans="2:7" x14ac:dyDescent="0.3">
      <c r="B114" s="36">
        <f>B79+100</f>
        <v>600</v>
      </c>
      <c r="C114" s="47" t="s">
        <v>78</v>
      </c>
      <c r="D114" s="38"/>
      <c r="E114" s="39"/>
      <c r="F114" s="20"/>
      <c r="G114" s="43"/>
    </row>
    <row r="115" spans="2:7" x14ac:dyDescent="0.3">
      <c r="B115" s="41"/>
      <c r="C115" s="5" t="s">
        <v>79</v>
      </c>
      <c r="D115" s="9"/>
      <c r="E115" s="39"/>
      <c r="F115" s="20"/>
      <c r="G115" s="43"/>
    </row>
    <row r="116" spans="2:7" ht="26.4" x14ac:dyDescent="0.3">
      <c r="B116" s="41">
        <f>B114+1</f>
        <v>601</v>
      </c>
      <c r="C116" s="3" t="s">
        <v>80</v>
      </c>
      <c r="D116" s="9" t="s">
        <v>1</v>
      </c>
      <c r="E116" s="39">
        <v>36</v>
      </c>
      <c r="F116" s="20"/>
      <c r="G116" s="43">
        <f>$E116*F116</f>
        <v>0</v>
      </c>
    </row>
    <row r="117" spans="2:7" ht="13.8" thickBot="1" x14ac:dyDescent="0.35">
      <c r="B117" s="41">
        <f>B116+1</f>
        <v>602</v>
      </c>
      <c r="C117" s="3" t="s">
        <v>81</v>
      </c>
      <c r="D117" s="9" t="s">
        <v>7</v>
      </c>
      <c r="E117" s="39">
        <v>2</v>
      </c>
      <c r="F117" s="20"/>
      <c r="G117" s="43">
        <f>$E117*F117</f>
        <v>0</v>
      </c>
    </row>
    <row r="118" spans="2:7" ht="13.8" thickBot="1" x14ac:dyDescent="0.35">
      <c r="B118" s="41"/>
      <c r="C118" s="47">
        <f>B114</f>
        <v>600</v>
      </c>
      <c r="D118" s="48"/>
      <c r="E118" s="39"/>
      <c r="F118" s="49">
        <f>SUM(G116:G117)</f>
        <v>0</v>
      </c>
      <c r="G118" s="50"/>
    </row>
    <row r="119" spans="2:7" x14ac:dyDescent="0.3">
      <c r="B119" s="41"/>
      <c r="C119" s="51"/>
      <c r="D119" s="48"/>
      <c r="E119" s="39"/>
      <c r="F119" s="20"/>
      <c r="G119" s="60"/>
    </row>
    <row r="120" spans="2:7" x14ac:dyDescent="0.3">
      <c r="B120" s="36">
        <f>B114+100</f>
        <v>700</v>
      </c>
      <c r="C120" s="47" t="s">
        <v>82</v>
      </c>
      <c r="D120" s="38"/>
      <c r="E120" s="39"/>
      <c r="F120" s="20"/>
      <c r="G120" s="43"/>
    </row>
    <row r="121" spans="2:7" x14ac:dyDescent="0.3">
      <c r="B121" s="41"/>
      <c r="C121" s="37" t="s">
        <v>83</v>
      </c>
      <c r="D121" s="53"/>
      <c r="E121" s="39"/>
      <c r="F121" s="20"/>
      <c r="G121" s="43"/>
    </row>
    <row r="122" spans="2:7" x14ac:dyDescent="0.3">
      <c r="B122" s="41">
        <f>B120+1</f>
        <v>701</v>
      </c>
      <c r="C122" s="1" t="s">
        <v>84</v>
      </c>
      <c r="D122" s="9" t="s">
        <v>85</v>
      </c>
      <c r="E122" s="39">
        <f>E123</f>
        <v>20</v>
      </c>
      <c r="F122" s="20"/>
      <c r="G122" s="43">
        <f>$E122*F122</f>
        <v>0</v>
      </c>
    </row>
    <row r="123" spans="2:7" ht="26.4" x14ac:dyDescent="0.3">
      <c r="B123" s="41">
        <f>B122+1</f>
        <v>702</v>
      </c>
      <c r="C123" s="3" t="s">
        <v>86</v>
      </c>
      <c r="D123" s="9" t="s">
        <v>85</v>
      </c>
      <c r="E123" s="39">
        <f>4*E125</f>
        <v>20</v>
      </c>
      <c r="F123" s="20"/>
      <c r="G123" s="43">
        <f>$E123*F123</f>
        <v>0</v>
      </c>
    </row>
    <row r="124" spans="2:7" x14ac:dyDescent="0.3">
      <c r="B124" s="41">
        <f>B123+1</f>
        <v>703</v>
      </c>
      <c r="C124" s="7" t="s">
        <v>87</v>
      </c>
      <c r="D124" s="9" t="s">
        <v>1</v>
      </c>
      <c r="E124" s="39">
        <v>8</v>
      </c>
      <c r="F124" s="20"/>
      <c r="G124" s="43">
        <f>$E124*F124</f>
        <v>0</v>
      </c>
    </row>
    <row r="125" spans="2:7" x14ac:dyDescent="0.3">
      <c r="B125" s="9"/>
      <c r="C125" s="2" t="s">
        <v>88</v>
      </c>
      <c r="D125" s="9"/>
      <c r="E125" s="39">
        <v>5</v>
      </c>
      <c r="F125" s="20"/>
      <c r="G125" s="43"/>
    </row>
    <row r="126" spans="2:7" x14ac:dyDescent="0.3">
      <c r="B126" s="41">
        <f>B124+1</f>
        <v>704</v>
      </c>
      <c r="C126" s="1" t="s">
        <v>89</v>
      </c>
      <c r="D126" s="9" t="s">
        <v>1</v>
      </c>
      <c r="E126" s="39">
        <v>2</v>
      </c>
      <c r="F126" s="20"/>
      <c r="G126" s="43">
        <f>$E126*F126</f>
        <v>0</v>
      </c>
    </row>
    <row r="127" spans="2:7" x14ac:dyDescent="0.3">
      <c r="B127" s="41">
        <f>B126+1</f>
        <v>705</v>
      </c>
      <c r="C127" s="1" t="s">
        <v>90</v>
      </c>
      <c r="D127" s="9" t="s">
        <v>1</v>
      </c>
      <c r="E127" s="39">
        <v>2</v>
      </c>
      <c r="F127" s="20"/>
      <c r="G127" s="43">
        <f>$E127*F127</f>
        <v>0</v>
      </c>
    </row>
    <row r="128" spans="2:7" x14ac:dyDescent="0.3">
      <c r="B128" s="41">
        <f>B127+1</f>
        <v>706</v>
      </c>
      <c r="C128" s="1" t="s">
        <v>91</v>
      </c>
      <c r="D128" s="9" t="s">
        <v>1</v>
      </c>
      <c r="E128" s="39">
        <v>1</v>
      </c>
      <c r="F128" s="20"/>
      <c r="G128" s="43">
        <f>$E128*F128</f>
        <v>0</v>
      </c>
    </row>
    <row r="129" spans="2:7" x14ac:dyDescent="0.3">
      <c r="B129" s="9"/>
      <c r="C129" s="5" t="s">
        <v>92</v>
      </c>
      <c r="D129" s="9"/>
      <c r="E129" s="39"/>
      <c r="F129" s="20"/>
      <c r="G129" s="8"/>
    </row>
    <row r="130" spans="2:7" x14ac:dyDescent="0.3">
      <c r="B130" s="41">
        <f>B128+1</f>
        <v>707</v>
      </c>
      <c r="C130" s="3" t="s">
        <v>93</v>
      </c>
      <c r="D130" s="9" t="s">
        <v>85</v>
      </c>
      <c r="E130" s="39">
        <v>50</v>
      </c>
      <c r="F130" s="20"/>
      <c r="G130" s="43">
        <f>$E130*F130</f>
        <v>0</v>
      </c>
    </row>
    <row r="131" spans="2:7" x14ac:dyDescent="0.3">
      <c r="B131" s="41"/>
      <c r="C131" s="2" t="s">
        <v>94</v>
      </c>
      <c r="D131" s="9"/>
      <c r="E131" s="39"/>
      <c r="F131" s="20"/>
      <c r="G131" s="43"/>
    </row>
    <row r="132" spans="2:7" x14ac:dyDescent="0.3">
      <c r="B132" s="41">
        <f>B130+1</f>
        <v>708</v>
      </c>
      <c r="C132" s="1" t="s">
        <v>95</v>
      </c>
      <c r="D132" s="9" t="s">
        <v>20</v>
      </c>
      <c r="E132" s="39">
        <v>500</v>
      </c>
      <c r="F132" s="20"/>
      <c r="G132" s="43">
        <f>$E132*F132</f>
        <v>0</v>
      </c>
    </row>
    <row r="133" spans="2:7" x14ac:dyDescent="0.3">
      <c r="B133" s="41">
        <f>B132+1</f>
        <v>709</v>
      </c>
      <c r="C133" s="1" t="s">
        <v>96</v>
      </c>
      <c r="D133" s="9" t="s">
        <v>20</v>
      </c>
      <c r="E133" s="39">
        <f>E132</f>
        <v>500</v>
      </c>
      <c r="F133" s="20"/>
      <c r="G133" s="43">
        <f>$E133*F133</f>
        <v>0</v>
      </c>
    </row>
    <row r="134" spans="2:7" ht="13.8" thickBot="1" x14ac:dyDescent="0.35">
      <c r="B134" s="41">
        <f>B133+1</f>
        <v>710</v>
      </c>
      <c r="C134" s="1" t="s">
        <v>97</v>
      </c>
      <c r="D134" s="9" t="s">
        <v>20</v>
      </c>
      <c r="E134" s="39">
        <f>E132</f>
        <v>500</v>
      </c>
      <c r="F134" s="20"/>
      <c r="G134" s="43">
        <f>$E134*F134</f>
        <v>0</v>
      </c>
    </row>
    <row r="135" spans="2:7" ht="13.8" thickBot="1" x14ac:dyDescent="0.35">
      <c r="B135" s="36"/>
      <c r="C135" s="47">
        <f>B120</f>
        <v>700</v>
      </c>
      <c r="D135" s="48"/>
      <c r="F135" s="49">
        <f>SUM(G122:G134)</f>
        <v>0</v>
      </c>
      <c r="G135" s="50"/>
    </row>
    <row r="136" spans="2:7" x14ac:dyDescent="0.3">
      <c r="B136" s="12"/>
      <c r="C136" s="1"/>
      <c r="D136" s="9"/>
      <c r="E136" s="39"/>
      <c r="F136" s="20"/>
      <c r="G136" s="43"/>
    </row>
    <row r="137" spans="2:7" x14ac:dyDescent="0.3">
      <c r="B137" s="36">
        <f>B120+100</f>
        <v>800</v>
      </c>
      <c r="C137" s="47" t="s">
        <v>98</v>
      </c>
      <c r="D137" s="38"/>
      <c r="E137" s="39"/>
      <c r="F137" s="20"/>
      <c r="G137" s="43"/>
    </row>
    <row r="138" spans="2:7" x14ac:dyDescent="0.3">
      <c r="B138" s="41"/>
      <c r="C138" s="37" t="s">
        <v>99</v>
      </c>
      <c r="D138" s="53"/>
      <c r="E138" s="39"/>
      <c r="F138" s="20"/>
      <c r="G138" s="43"/>
    </row>
    <row r="139" spans="2:7" x14ac:dyDescent="0.3">
      <c r="B139" s="41">
        <f>B137+1</f>
        <v>801</v>
      </c>
      <c r="C139" s="52" t="s">
        <v>100</v>
      </c>
      <c r="D139" s="9" t="s">
        <v>20</v>
      </c>
      <c r="E139" s="39">
        <v>152</v>
      </c>
      <c r="F139" s="20"/>
      <c r="G139" s="43">
        <f>$E139*F139</f>
        <v>0</v>
      </c>
    </row>
    <row r="140" spans="2:7" ht="40.200000000000003" thickBot="1" x14ac:dyDescent="0.35">
      <c r="B140" s="41">
        <f>B139+1</f>
        <v>802</v>
      </c>
      <c r="C140" s="1" t="s">
        <v>101</v>
      </c>
      <c r="D140" s="9" t="s">
        <v>20</v>
      </c>
      <c r="E140" s="39">
        <v>152</v>
      </c>
      <c r="F140" s="20"/>
      <c r="G140" s="43">
        <f>$E140*F140</f>
        <v>0</v>
      </c>
    </row>
    <row r="141" spans="2:7" ht="13.8" thickBot="1" x14ac:dyDescent="0.35">
      <c r="B141" s="36"/>
      <c r="C141" s="47">
        <f>B137</f>
        <v>800</v>
      </c>
      <c r="D141" s="48"/>
      <c r="E141" s="39"/>
      <c r="F141" s="49">
        <f>SUM(G139:G140)</f>
        <v>0</v>
      </c>
      <c r="G141" s="50"/>
    </row>
    <row r="142" spans="2:7" ht="13.8" thickBot="1" x14ac:dyDescent="0.35">
      <c r="B142" s="41"/>
      <c r="C142" s="52"/>
      <c r="D142" s="53"/>
      <c r="E142" s="61"/>
      <c r="F142" s="79"/>
      <c r="G142" s="50"/>
    </row>
    <row r="143" spans="2:7" x14ac:dyDescent="0.3">
      <c r="B143" s="41"/>
      <c r="C143" s="74" t="s">
        <v>102</v>
      </c>
      <c r="D143" s="75"/>
      <c r="E143" s="33"/>
      <c r="F143" s="80"/>
      <c r="G143" s="81">
        <f>SUM(G6:G142)</f>
        <v>0</v>
      </c>
    </row>
    <row r="144" spans="2:7" x14ac:dyDescent="0.3">
      <c r="B144" s="41"/>
      <c r="C144" s="76" t="s">
        <v>103</v>
      </c>
      <c r="D144" s="53"/>
      <c r="E144" s="61"/>
      <c r="F144" s="62"/>
      <c r="G144" s="82">
        <f>G143*0.2</f>
        <v>0</v>
      </c>
    </row>
    <row r="145" spans="2:7" ht="13.8" thickBot="1" x14ac:dyDescent="0.35">
      <c r="B145" s="63"/>
      <c r="C145" s="77" t="s">
        <v>104</v>
      </c>
      <c r="D145" s="64"/>
      <c r="E145" s="65"/>
      <c r="F145" s="66"/>
      <c r="G145" s="73">
        <f>+G143+G144</f>
        <v>0</v>
      </c>
    </row>
    <row r="146" spans="2:7" x14ac:dyDescent="0.3">
      <c r="B146" s="67"/>
      <c r="C146" s="68"/>
      <c r="D146" s="68"/>
      <c r="E146" s="69"/>
      <c r="F146" s="70"/>
      <c r="G146" s="71"/>
    </row>
    <row r="147" spans="2:7" x14ac:dyDescent="0.3">
      <c r="B147" s="67"/>
      <c r="C147" s="68" t="s">
        <v>105</v>
      </c>
      <c r="D147" s="68"/>
      <c r="E147" s="69"/>
      <c r="F147" s="70"/>
      <c r="G147" s="72">
        <f>G145/(2235-571)</f>
        <v>0</v>
      </c>
    </row>
    <row r="148" spans="2:7" x14ac:dyDescent="0.3">
      <c r="B148" s="26"/>
      <c r="C148" s="26"/>
      <c r="D148" s="26"/>
      <c r="E148" s="27"/>
      <c r="F148" s="28"/>
      <c r="G148" s="26"/>
    </row>
  </sheetData>
  <mergeCells count="2">
    <mergeCell ref="B2:H2"/>
    <mergeCell ref="B3:G3"/>
  </mergeCells>
  <pageMargins left="0.19685039370078741" right="0.19685039370078741" top="0.35433070866141736" bottom="0.19685039370078741" header="0.31496062992125984" footer="0.31496062992125984"/>
  <pageSetup paperSize="9" orientation="portrait" horizontalDpi="300" verticalDpi="300" r:id="rId1"/>
  <ignoredErrors>
    <ignoredError sqref="B14" formula="1"/>
    <ignoredError sqref="G144:G145"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aaf2076-8a3c-4571-84c6-a093b98ea192">
      <Terms xmlns="http://schemas.microsoft.com/office/infopath/2007/PartnerControls"/>
    </lcf76f155ced4ddcb4097134ff3c332f>
    <TaxCatchAll xmlns="ade0bd9f-f925-445c-a477-f11f9e5a6d5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4831BCD425B874F9F5C059D881BE820" ma:contentTypeVersion="14" ma:contentTypeDescription="Crée un document." ma:contentTypeScope="" ma:versionID="b8536c57ba42fbb56ac950b0f13aa27d">
  <xsd:schema xmlns:xsd="http://www.w3.org/2001/XMLSchema" xmlns:xs="http://www.w3.org/2001/XMLSchema" xmlns:p="http://schemas.microsoft.com/office/2006/metadata/properties" xmlns:ns2="aaaf2076-8a3c-4571-84c6-a093b98ea192" xmlns:ns3="ade0bd9f-f925-445c-a477-f11f9e5a6d51" targetNamespace="http://schemas.microsoft.com/office/2006/metadata/properties" ma:root="true" ma:fieldsID="bb7de9fa0b24e8840b1bc362afd1eb3b" ns2:_="" ns3:_="">
    <xsd:import namespace="aaaf2076-8a3c-4571-84c6-a093b98ea192"/>
    <xsd:import namespace="ade0bd9f-f925-445c-a477-f11f9e5a6d5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f2076-8a3c-4571-84c6-a093b98ea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e0bd9f-f925-445c-a477-f11f9e5a6d5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1a6bb508-0142-4e58-8223-6c4326875b42}" ma:internalName="TaxCatchAll" ma:showField="CatchAllData" ma:web="ade0bd9f-f925-445c-a477-f11f9e5a6d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4B65B6-B83D-4F25-985F-D890FBB17119}">
  <ds:schemaRefs>
    <ds:schemaRef ds:uri="http://schemas.microsoft.com/office/2006/metadata/properties"/>
    <ds:schemaRef ds:uri="http://schemas.microsoft.com/office/infopath/2007/PartnerControls"/>
    <ds:schemaRef ds:uri="aaaf2076-8a3c-4571-84c6-a093b98ea192"/>
    <ds:schemaRef ds:uri="ade0bd9f-f925-445c-a477-f11f9e5a6d51"/>
  </ds:schemaRefs>
</ds:datastoreItem>
</file>

<file path=customXml/itemProps2.xml><?xml version="1.0" encoding="utf-8"?>
<ds:datastoreItem xmlns:ds="http://schemas.openxmlformats.org/officeDocument/2006/customXml" ds:itemID="{1D77F870-48B0-402A-9B83-EE8B2EDE2914}">
  <ds:schemaRefs>
    <ds:schemaRef ds:uri="http://schemas.microsoft.com/sharepoint/v3/contenttype/forms"/>
  </ds:schemaRefs>
</ds:datastoreItem>
</file>

<file path=customXml/itemProps3.xml><?xml version="1.0" encoding="utf-8"?>
<ds:datastoreItem xmlns:ds="http://schemas.openxmlformats.org/officeDocument/2006/customXml" ds:itemID="{0E29F68A-60DC-4858-A812-5A2F58727F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f2076-8a3c-4571-84c6-a093b98ea192"/>
    <ds:schemaRef ds:uri="ade0bd9f-f925-445c-a477-f11f9e5a6d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MORSCHL</dc:creator>
  <cp:lastModifiedBy>BOULANGER Emeline</cp:lastModifiedBy>
  <cp:lastPrinted>2025-09-23T09:45:59Z</cp:lastPrinted>
  <dcterms:created xsi:type="dcterms:W3CDTF">2025-09-23T09:23:55Z</dcterms:created>
  <dcterms:modified xsi:type="dcterms:W3CDTF">2025-10-21T09:03:28Z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0x010100B4831BCD425B874F9F5C059D881BE820</vt:lpwstr>
  </property>
</Properties>
</file>